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18855" windowHeight="13230"/>
  </bookViews>
  <sheets>
    <sheet name="Rekapitulace stavby" sheetId="1" r:id="rId1"/>
    <sheet name="AHOLSPRISAL - REKONSTRUKC..." sheetId="2" r:id="rId2"/>
    <sheet name="Pokyny pro vyplnění" sheetId="3" r:id="rId3"/>
  </sheets>
  <definedNames>
    <definedName name="_xlnm._FilterDatabase" localSheetId="1" hidden="1">'AHOLSPRISAL - REKONSTRUKC...'!$C$82:$K$430</definedName>
    <definedName name="_xlnm.Print_Titles" localSheetId="1">'AHOLSPRISAL - REKONSTRUKC...'!$82:$82</definedName>
    <definedName name="_xlnm.Print_Titles" localSheetId="0">'Rekapitulace stavby'!$49:$49</definedName>
    <definedName name="_xlnm.Print_Area" localSheetId="1">'AHOLSPRISAL - REKONSTRUKC...'!$C$4:$J$34,'AHOLSPRISAL - REKONSTRUKC...'!$C$40:$J$66,'AHOLSPRISAL - REKONSTRUKC...'!$C$72:$K$430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14210" fullCalcOnLoad="1"/>
</workbook>
</file>

<file path=xl/calcChain.xml><?xml version="1.0" encoding="utf-8"?>
<calcChain xmlns="http://schemas.openxmlformats.org/spreadsheetml/2006/main">
  <c r="T428" i="2"/>
  <c r="T429"/>
  <c r="T430"/>
  <c r="T427"/>
  <c r="R428"/>
  <c r="R429"/>
  <c r="R430"/>
  <c r="R427"/>
  <c r="P428"/>
  <c r="P429"/>
  <c r="P430"/>
  <c r="P427"/>
  <c r="BK428"/>
  <c r="BK429"/>
  <c r="BK430"/>
  <c r="BK427"/>
  <c r="J427"/>
  <c r="T426"/>
  <c r="T425"/>
  <c r="R426"/>
  <c r="R425"/>
  <c r="P426"/>
  <c r="P425"/>
  <c r="BK426"/>
  <c r="BK425"/>
  <c r="J425"/>
  <c r="T424"/>
  <c r="R424"/>
  <c r="P424"/>
  <c r="BK424"/>
  <c r="J424"/>
  <c r="T387"/>
  <c r="T416"/>
  <c r="T417"/>
  <c r="T386"/>
  <c r="R387"/>
  <c r="R416"/>
  <c r="R417"/>
  <c r="R386"/>
  <c r="P387"/>
  <c r="P416"/>
  <c r="P417"/>
  <c r="P386"/>
  <c r="BK387"/>
  <c r="BK416"/>
  <c r="BK417"/>
  <c r="BK386"/>
  <c r="J386"/>
  <c r="T368"/>
  <c r="T372"/>
  <c r="T377"/>
  <c r="T381"/>
  <c r="T385"/>
  <c r="T367"/>
  <c r="R368"/>
  <c r="R372"/>
  <c r="R377"/>
  <c r="R381"/>
  <c r="R385"/>
  <c r="R367"/>
  <c r="P368"/>
  <c r="P372"/>
  <c r="P377"/>
  <c r="P381"/>
  <c r="P385"/>
  <c r="P367"/>
  <c r="BK368"/>
  <c r="BK372"/>
  <c r="BK377"/>
  <c r="BK381"/>
  <c r="BK385"/>
  <c r="BK367"/>
  <c r="J367"/>
  <c r="T314"/>
  <c r="T332"/>
  <c r="T333"/>
  <c r="T334"/>
  <c r="T335"/>
  <c r="T360"/>
  <c r="T366"/>
  <c r="T313"/>
  <c r="R314"/>
  <c r="R332"/>
  <c r="R333"/>
  <c r="R334"/>
  <c r="R335"/>
  <c r="R360"/>
  <c r="R366"/>
  <c r="R313"/>
  <c r="P314"/>
  <c r="P332"/>
  <c r="P333"/>
  <c r="P334"/>
  <c r="P335"/>
  <c r="P360"/>
  <c r="P366"/>
  <c r="P313"/>
  <c r="BK314"/>
  <c r="BK332"/>
  <c r="BK333"/>
  <c r="BK334"/>
  <c r="BK335"/>
  <c r="BK360"/>
  <c r="BK366"/>
  <c r="BK313"/>
  <c r="J313"/>
  <c r="T281"/>
  <c r="T286"/>
  <c r="T290"/>
  <c r="T294"/>
  <c r="T299"/>
  <c r="T303"/>
  <c r="T308"/>
  <c r="T312"/>
  <c r="T280"/>
  <c r="R281"/>
  <c r="R286"/>
  <c r="R290"/>
  <c r="R294"/>
  <c r="R299"/>
  <c r="R303"/>
  <c r="R308"/>
  <c r="R312"/>
  <c r="R280"/>
  <c r="P281"/>
  <c r="P286"/>
  <c r="P290"/>
  <c r="P294"/>
  <c r="P299"/>
  <c r="P303"/>
  <c r="P308"/>
  <c r="P312"/>
  <c r="P280"/>
  <c r="BK281"/>
  <c r="BK286"/>
  <c r="BK290"/>
  <c r="BK294"/>
  <c r="BK299"/>
  <c r="BK303"/>
  <c r="BK308"/>
  <c r="BK312"/>
  <c r="BK280"/>
  <c r="J280"/>
  <c r="T279"/>
  <c r="R279"/>
  <c r="P279"/>
  <c r="BK279"/>
  <c r="J279"/>
  <c r="T278"/>
  <c r="T277"/>
  <c r="R278"/>
  <c r="R277"/>
  <c r="P278"/>
  <c r="P277"/>
  <c r="BK278"/>
  <c r="BK277"/>
  <c r="J277"/>
  <c r="T252"/>
  <c r="T257"/>
  <c r="T258"/>
  <c r="T265"/>
  <c r="T269"/>
  <c r="T273"/>
  <c r="T251"/>
  <c r="R252"/>
  <c r="R257"/>
  <c r="R258"/>
  <c r="R265"/>
  <c r="R269"/>
  <c r="R273"/>
  <c r="R251"/>
  <c r="P252"/>
  <c r="P257"/>
  <c r="P258"/>
  <c r="P265"/>
  <c r="P269"/>
  <c r="P273"/>
  <c r="P251"/>
  <c r="BK252"/>
  <c r="BK257"/>
  <c r="BK258"/>
  <c r="BK265"/>
  <c r="BK269"/>
  <c r="BK273"/>
  <c r="BK251"/>
  <c r="J251"/>
  <c r="T177"/>
  <c r="T181"/>
  <c r="T185"/>
  <c r="T189"/>
  <c r="T193"/>
  <c r="T194"/>
  <c r="T195"/>
  <c r="T199"/>
  <c r="T226"/>
  <c r="T245"/>
  <c r="T249"/>
  <c r="T250"/>
  <c r="T176"/>
  <c r="R177"/>
  <c r="R181"/>
  <c r="R185"/>
  <c r="R189"/>
  <c r="R193"/>
  <c r="R194"/>
  <c r="R195"/>
  <c r="R199"/>
  <c r="R226"/>
  <c r="R245"/>
  <c r="R249"/>
  <c r="R250"/>
  <c r="R176"/>
  <c r="P177"/>
  <c r="P181"/>
  <c r="P185"/>
  <c r="P189"/>
  <c r="P193"/>
  <c r="P194"/>
  <c r="P195"/>
  <c r="P199"/>
  <c r="P226"/>
  <c r="P245"/>
  <c r="P249"/>
  <c r="P250"/>
  <c r="P176"/>
  <c r="BK177"/>
  <c r="BK181"/>
  <c r="BK185"/>
  <c r="BK189"/>
  <c r="BK193"/>
  <c r="BK194"/>
  <c r="BK195"/>
  <c r="BK199"/>
  <c r="BK226"/>
  <c r="BK245"/>
  <c r="BK249"/>
  <c r="BK250"/>
  <c r="BK176"/>
  <c r="J176"/>
  <c r="T86"/>
  <c r="T91"/>
  <c r="T97"/>
  <c r="T102"/>
  <c r="T129"/>
  <c r="T149"/>
  <c r="T85"/>
  <c r="R86"/>
  <c r="R91"/>
  <c r="R97"/>
  <c r="R102"/>
  <c r="R129"/>
  <c r="R149"/>
  <c r="R85"/>
  <c r="P86"/>
  <c r="P91"/>
  <c r="P97"/>
  <c r="P102"/>
  <c r="P129"/>
  <c r="P149"/>
  <c r="P85"/>
  <c r="BK86"/>
  <c r="BK91"/>
  <c r="BK97"/>
  <c r="BK102"/>
  <c r="BK129"/>
  <c r="BK149"/>
  <c r="BK85"/>
  <c r="J85"/>
  <c r="T84"/>
  <c r="R84"/>
  <c r="P84"/>
  <c r="BK84"/>
  <c r="J84"/>
  <c r="T83"/>
  <c r="R83"/>
  <c r="P83"/>
  <c r="BK83"/>
  <c r="J83"/>
  <c r="BI86"/>
  <c r="BI91"/>
  <c r="BI97"/>
  <c r="BI102"/>
  <c r="BI129"/>
  <c r="BI149"/>
  <c r="BI177"/>
  <c r="BI181"/>
  <c r="BI185"/>
  <c r="BI189"/>
  <c r="BI193"/>
  <c r="BI194"/>
  <c r="BI195"/>
  <c r="BI199"/>
  <c r="BI226"/>
  <c r="BI245"/>
  <c r="BI249"/>
  <c r="BI250"/>
  <c r="BI252"/>
  <c r="BI257"/>
  <c r="BI258"/>
  <c r="BI265"/>
  <c r="BI269"/>
  <c r="BI273"/>
  <c r="BI278"/>
  <c r="BI281"/>
  <c r="BI286"/>
  <c r="BI290"/>
  <c r="BI294"/>
  <c r="BI299"/>
  <c r="BI303"/>
  <c r="BI308"/>
  <c r="BI312"/>
  <c r="BI314"/>
  <c r="BI332"/>
  <c r="BI333"/>
  <c r="BI334"/>
  <c r="BI335"/>
  <c r="BI360"/>
  <c r="BI366"/>
  <c r="BI368"/>
  <c r="BI372"/>
  <c r="BI377"/>
  <c r="BI381"/>
  <c r="BI385"/>
  <c r="BI387"/>
  <c r="BI416"/>
  <c r="BI417"/>
  <c r="BI426"/>
  <c r="BI428"/>
  <c r="BI429"/>
  <c r="BI430"/>
  <c r="F32"/>
  <c r="BD52" i="1"/>
  <c r="BH86" i="2"/>
  <c r="BH91"/>
  <c r="BH97"/>
  <c r="BH102"/>
  <c r="BH129"/>
  <c r="BH149"/>
  <c r="BH177"/>
  <c r="BH181"/>
  <c r="BH185"/>
  <c r="BH189"/>
  <c r="BH193"/>
  <c r="BH194"/>
  <c r="BH195"/>
  <c r="BH199"/>
  <c r="BH226"/>
  <c r="BH245"/>
  <c r="BH249"/>
  <c r="BH250"/>
  <c r="BH252"/>
  <c r="BH257"/>
  <c r="BH258"/>
  <c r="BH265"/>
  <c r="BH269"/>
  <c r="BH273"/>
  <c r="BH278"/>
  <c r="BH281"/>
  <c r="BH286"/>
  <c r="BH290"/>
  <c r="BH294"/>
  <c r="BH299"/>
  <c r="BH303"/>
  <c r="BH308"/>
  <c r="BH312"/>
  <c r="BH314"/>
  <c r="BH332"/>
  <c r="BH333"/>
  <c r="BH334"/>
  <c r="BH335"/>
  <c r="BH360"/>
  <c r="BH366"/>
  <c r="BH368"/>
  <c r="BH372"/>
  <c r="BH377"/>
  <c r="BH381"/>
  <c r="BH385"/>
  <c r="BH387"/>
  <c r="BH416"/>
  <c r="BH417"/>
  <c r="BH426"/>
  <c r="BH428"/>
  <c r="BH429"/>
  <c r="BH430"/>
  <c r="F31"/>
  <c r="BC52" i="1"/>
  <c r="BG86" i="2"/>
  <c r="BG91"/>
  <c r="BG97"/>
  <c r="BG102"/>
  <c r="BG129"/>
  <c r="BG149"/>
  <c r="BG177"/>
  <c r="BG181"/>
  <c r="BG185"/>
  <c r="BG189"/>
  <c r="BG193"/>
  <c r="BG194"/>
  <c r="BG195"/>
  <c r="BG199"/>
  <c r="BG226"/>
  <c r="BG245"/>
  <c r="BG249"/>
  <c r="BG250"/>
  <c r="BG252"/>
  <c r="BG257"/>
  <c r="BG258"/>
  <c r="BG265"/>
  <c r="BG269"/>
  <c r="BG273"/>
  <c r="BG278"/>
  <c r="BG281"/>
  <c r="BG286"/>
  <c r="BG290"/>
  <c r="BG294"/>
  <c r="BG299"/>
  <c r="BG303"/>
  <c r="BG308"/>
  <c r="BG312"/>
  <c r="BG314"/>
  <c r="BG332"/>
  <c r="BG333"/>
  <c r="BG334"/>
  <c r="BG335"/>
  <c r="BG360"/>
  <c r="BG366"/>
  <c r="BG368"/>
  <c r="BG372"/>
  <c r="BG377"/>
  <c r="BG381"/>
  <c r="BG385"/>
  <c r="BG387"/>
  <c r="BG416"/>
  <c r="BG417"/>
  <c r="BG426"/>
  <c r="BG428"/>
  <c r="BG429"/>
  <c r="BG430"/>
  <c r="F30"/>
  <c r="BB52" i="1"/>
  <c r="BF86" i="2"/>
  <c r="BF91"/>
  <c r="BF97"/>
  <c r="BF102"/>
  <c r="BF129"/>
  <c r="BF149"/>
  <c r="BF177"/>
  <c r="BF181"/>
  <c r="BF185"/>
  <c r="BF189"/>
  <c r="BF193"/>
  <c r="BF194"/>
  <c r="BF195"/>
  <c r="BF199"/>
  <c r="BF226"/>
  <c r="BF245"/>
  <c r="BF249"/>
  <c r="BF250"/>
  <c r="BF252"/>
  <c r="BF257"/>
  <c r="BF258"/>
  <c r="BF265"/>
  <c r="BF269"/>
  <c r="BF273"/>
  <c r="BF278"/>
  <c r="BF281"/>
  <c r="BF286"/>
  <c r="BF290"/>
  <c r="BF294"/>
  <c r="BF299"/>
  <c r="BF303"/>
  <c r="BF308"/>
  <c r="BF312"/>
  <c r="BF314"/>
  <c r="BF332"/>
  <c r="BF333"/>
  <c r="BF334"/>
  <c r="BF335"/>
  <c r="BF360"/>
  <c r="BF366"/>
  <c r="BF368"/>
  <c r="BF372"/>
  <c r="BF377"/>
  <c r="BF381"/>
  <c r="BF385"/>
  <c r="BF387"/>
  <c r="BF416"/>
  <c r="BF417"/>
  <c r="BF426"/>
  <c r="BF428"/>
  <c r="BF429"/>
  <c r="BF430"/>
  <c r="F29"/>
  <c r="BA52" i="1"/>
  <c r="J86" i="2"/>
  <c r="BE86"/>
  <c r="J91"/>
  <c r="BE91"/>
  <c r="J97"/>
  <c r="BE97"/>
  <c r="J102"/>
  <c r="BE102"/>
  <c r="J129"/>
  <c r="BE129"/>
  <c r="J149"/>
  <c r="BE149"/>
  <c r="J177"/>
  <c r="BE177"/>
  <c r="J181"/>
  <c r="BE181"/>
  <c r="J185"/>
  <c r="BE185"/>
  <c r="J189"/>
  <c r="BE189"/>
  <c r="J193"/>
  <c r="BE193"/>
  <c r="J194"/>
  <c r="BE194"/>
  <c r="J195"/>
  <c r="BE195"/>
  <c r="J199"/>
  <c r="BE199"/>
  <c r="J226"/>
  <c r="BE226"/>
  <c r="J245"/>
  <c r="BE245"/>
  <c r="J249"/>
  <c r="BE249"/>
  <c r="J250"/>
  <c r="BE250"/>
  <c r="J252"/>
  <c r="BE252"/>
  <c r="J257"/>
  <c r="BE257"/>
  <c r="J258"/>
  <c r="BE258"/>
  <c r="J265"/>
  <c r="BE265"/>
  <c r="J269"/>
  <c r="BE269"/>
  <c r="J273"/>
  <c r="BE273"/>
  <c r="J278"/>
  <c r="BE278"/>
  <c r="J281"/>
  <c r="BE281"/>
  <c r="J286"/>
  <c r="BE286"/>
  <c r="J290"/>
  <c r="BE290"/>
  <c r="J294"/>
  <c r="BE294"/>
  <c r="J299"/>
  <c r="BE299"/>
  <c r="J303"/>
  <c r="BE303"/>
  <c r="J308"/>
  <c r="BE308"/>
  <c r="J312"/>
  <c r="BE312"/>
  <c r="J314"/>
  <c r="BE314"/>
  <c r="J332"/>
  <c r="BE332"/>
  <c r="J333"/>
  <c r="BE333"/>
  <c r="J334"/>
  <c r="BE334"/>
  <c r="J335"/>
  <c r="BE335"/>
  <c r="J360"/>
  <c r="BE360"/>
  <c r="J366"/>
  <c r="BE366"/>
  <c r="J368"/>
  <c r="BE368"/>
  <c r="J372"/>
  <c r="BE372"/>
  <c r="J377"/>
  <c r="BE377"/>
  <c r="J381"/>
  <c r="BE381"/>
  <c r="J385"/>
  <c r="BE385"/>
  <c r="J387"/>
  <c r="BE387"/>
  <c r="J416"/>
  <c r="BE416"/>
  <c r="J417"/>
  <c r="BE417"/>
  <c r="J426"/>
  <c r="BE426"/>
  <c r="J428"/>
  <c r="BE428"/>
  <c r="J429"/>
  <c r="BE429"/>
  <c r="J430"/>
  <c r="BE430"/>
  <c r="F28"/>
  <c r="AZ52" i="1"/>
  <c r="AY52"/>
  <c r="AX52"/>
  <c r="J29" i="2"/>
  <c r="AW52" i="1"/>
  <c r="J28" i="2"/>
  <c r="AV52" i="1"/>
  <c r="AU52"/>
  <c r="J25" i="2"/>
  <c r="AG52" i="1"/>
  <c r="J52" i="2"/>
  <c r="J65"/>
  <c r="J64"/>
  <c r="J63"/>
  <c r="J62"/>
  <c r="J61"/>
  <c r="J60"/>
  <c r="J59"/>
  <c r="J58"/>
  <c r="J57"/>
  <c r="J56"/>
  <c r="J55"/>
  <c r="J54"/>
  <c r="J53"/>
  <c r="E16"/>
  <c r="F80"/>
  <c r="J79"/>
  <c r="F79"/>
  <c r="J10"/>
  <c r="J77"/>
  <c r="F77"/>
  <c r="E75"/>
  <c r="F48"/>
  <c r="J47"/>
  <c r="F47"/>
  <c r="J45"/>
  <c r="F45"/>
  <c r="E43"/>
  <c r="J34"/>
  <c r="J16"/>
  <c r="J15"/>
  <c r="BD51" i="1"/>
  <c r="W30"/>
  <c r="BC51"/>
  <c r="W29"/>
  <c r="BB51"/>
  <c r="W28"/>
  <c r="BA51"/>
  <c r="AW51"/>
  <c r="AK27"/>
  <c r="W27"/>
  <c r="AZ51"/>
  <c r="AV51"/>
  <c r="AK26"/>
  <c r="W26"/>
  <c r="AG51"/>
  <c r="AK23"/>
  <c r="AY51"/>
  <c r="AX51"/>
  <c r="AU51"/>
  <c r="AT51"/>
  <c r="AS51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<sst xmlns="http://schemas.openxmlformats.org/spreadsheetml/2006/main" count="4180" uniqueCount="627">
  <si>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</si>
  <si>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</si>
  <si>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</si>
  <si>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</si>
  <si>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</si>
  <si>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</si>
  <si>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</si>
  <si>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{765689a4-3f74-449a-9be9-3dddb4bf5241}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</si>
  <si>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</si>
  <si>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</si>
  <si>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</si>
  <si>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</si>
  <si>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</si>
  <si>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</si>
  <si>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</si>
  <si>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</si>
  <si>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AHOLSPRISAL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</si>
  <si>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</si>
  <si>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</si>
  <si>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INTERIÉRU PŘÍSÁLÍ OBJEKTU LIDOVÉ SADY Č.P. 425/1, LIBEREC</t>
  </si>
  <si>
    <t>KSO:</t>
  </si>
  <si>
    <t/>
  </si>
  <si>
    <t>CC-CZ:</t>
  </si>
  <si>
    <t>Místo:</t>
  </si>
  <si>
    <t xml:space="preserve"> </t>
  </si>
  <si>
    <t>Datum:</t>
  </si>
  <si>
    <t>18.7.2017</t>
  </si>
  <si>
    <t>Zadavatel:</t>
  </si>
  <si>
    <t>IČ:</t>
  </si>
  <si>
    <t>STATUTARNÍ MĚSTO LIBEREC</t>
  </si>
  <si>
    <t>DIČ:</t>
  </si>
  <si>
    <t>Uchazeč:</t>
  </si>
  <si>
    <t>Vyplň údaj</t>
  </si>
  <si>
    <t>Projektant:</t>
  </si>
  <si>
    <t>STUDIO ARTIKL, ING.ARCH.F. HORATSCHKE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</si>
  <si>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</si>
  <si>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</si>
  <si>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</si>
  <si>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</si>
  <si>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</si>
  <si>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</si>
  <si>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</si>
  <si>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</si>
  <si>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</si>
  <si>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</si>
  <si>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</si>
  <si>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</si>
  <si>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</si>
  <si>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</si>
  <si>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</si>
  <si>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</si>
  <si>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</si>
  <si>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</si>
  <si>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</si>
  <si>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</si>
  <si>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</si>
  <si>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</si>
  <si>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</si>
  <si>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</si>
  <si>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</si>
  <si>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</si>
  <si>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</si>
  <si>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</si>
  <si>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</si>
  <si>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</si>
  <si>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</si>
  <si>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</si>
  <si>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</si>
  <si>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</si>
  <si>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</si>
  <si>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</si>
  <si>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</si>
  <si>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</si>
  <si>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</si>
  <si>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</si>
  <si>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</si>
  <si>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</si>
  <si>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</si>
  <si>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</si>
  <si>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</si>
  <si>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</si>
  <si>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</si>
  <si>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</si>
  <si>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REL1</t>
  </si>
  <si>
    <t>0,75</t>
  </si>
  <si>
    <t>2</t>
  </si>
  <si>
    <t>REL2</t>
  </si>
  <si>
    <t>2,5</t>
  </si>
  <si>
    <t>KRYCÍ LIST SOUPISU</t>
  </si>
  <si>
    <t>STROP</t>
  </si>
  <si>
    <t>146,016</t>
  </si>
  <si>
    <t>P1</t>
  </si>
  <si>
    <t>127,205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</si>
  <si>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</si>
  <si>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</si>
  <si>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</si>
  <si>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</si>
  <si>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</si>
  <si>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</si>
  <si>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</si>
  <si>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</si>
  <si>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</si>
  <si>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</si>
  <si>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</si>
  <si>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</si>
  <si>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766 - Truhlářské konstrukce vč. přesunu hmot</t>
  </si>
  <si>
    <t xml:space="preserve">    775 - Podlahy skládané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</si>
  <si>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</si>
  <si>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</si>
  <si>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</si>
  <si>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</si>
  <si>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</si>
  <si>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</si>
  <si>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</si>
  <si>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</si>
  <si>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</si>
  <si>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</si>
  <si>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</si>
  <si>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</si>
  <si>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</si>
  <si>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</si>
  <si>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</si>
  <si>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</si>
  <si>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</si>
  <si>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</si>
  <si>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</si>
  <si>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</si>
  <si>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</si>
  <si>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</si>
  <si>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</si>
  <si>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</si>
  <si>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611135101</t>
  </si>
  <si>
    <t>Hrubá výplň rýh ve stropech maltou jakékoli šířky rýhy</t>
  </si>
  <si>
    <t>m2</t>
  </si>
  <si>
    <t>CS ÚRS 2017 01</t>
  </si>
  <si>
    <t>4</t>
  </si>
  <si>
    <t>-477872935</t>
  </si>
  <si>
    <t>VV</t>
  </si>
  <si>
    <t>předpoklad pro elektro</t>
  </si>
  <si>
    <t>15,00*0,05</t>
  </si>
  <si>
    <t>Součet</t>
  </si>
  <si>
    <t>611325421</t>
  </si>
  <si>
    <t>Oprava vnitřní vápenocementové štukové omítky stropů v rozsahu plochy do 10%</t>
  </si>
  <si>
    <t>1717242553</t>
  </si>
  <si>
    <t>16,53*7,20+7,20*0,25*15</t>
  </si>
  <si>
    <t>Mezisoučet</t>
  </si>
  <si>
    <t>3</t>
  </si>
  <si>
    <t>612135101</t>
  </si>
  <si>
    <t>Hrubá výplň rýh ve stěnách maltou jakékoli šířky rýhy</t>
  </si>
  <si>
    <t>952967560</t>
  </si>
  <si>
    <t>předpoklad elektro</t>
  </si>
  <si>
    <t>50,00*0,05</t>
  </si>
  <si>
    <t>612311131</t>
  </si>
  <si>
    <t>Potažení vnitřních stěn vápenným štukem tloušťky do 3 mm</t>
  </si>
  <si>
    <t>-1215232230</t>
  </si>
  <si>
    <t>(16,53+7,20)*2*4,44</t>
  </si>
  <si>
    <t>odpočet otvorů</t>
  </si>
  <si>
    <t>-2,275*3,64</t>
  </si>
  <si>
    <t>-2,18*2,87</t>
  </si>
  <si>
    <t>-2,28*2,86</t>
  </si>
  <si>
    <t>-2,27*2,80</t>
  </si>
  <si>
    <t>-1,06*2,47</t>
  </si>
  <si>
    <t>-2,45*3,08*5</t>
  </si>
  <si>
    <t>-0,96*2,22</t>
  </si>
  <si>
    <t>-2,24*2,22</t>
  </si>
  <si>
    <t>přípočet ostění</t>
  </si>
  <si>
    <t>(2,275+3,64*2)*0,60</t>
  </si>
  <si>
    <t>(2,18+2,87*2+0,77*2)*0,15</t>
  </si>
  <si>
    <t>(2,28+2,86*2+0,77*2)*0,15</t>
  </si>
  <si>
    <t>(2,27+2,80*2+0,77*2)*0,15</t>
  </si>
  <si>
    <t>(3,14+3,31*2)*0,60</t>
  </si>
  <si>
    <t>(2,45+3,08*2)*0,30*5</t>
  </si>
  <si>
    <t>odpočet demontovaného obkladu</t>
  </si>
  <si>
    <t>-41,686</t>
  </si>
  <si>
    <t>5</t>
  </si>
  <si>
    <t>612321121</t>
  </si>
  <si>
    <t>Vápenocementová omítka hladká jednovrstvá vnitřních stěn nanášená ručně</t>
  </si>
  <si>
    <t>2018111450</t>
  </si>
  <si>
    <t>po demontáži obkladů a otlučení ze 100%</t>
  </si>
  <si>
    <t>pohled A</t>
  </si>
  <si>
    <t>16,53*1,35</t>
  </si>
  <si>
    <t>-(2,75*1,35+2,18*0,58+2,28*0,57+2,27*0,51)</t>
  </si>
  <si>
    <t>0,60*1,35+0,15*1,35*6</t>
  </si>
  <si>
    <t>pohled B</t>
  </si>
  <si>
    <t>(1,06+1,045+1,03+1,04)*1,35</t>
  </si>
  <si>
    <t>0,30*1,35*10</t>
  </si>
  <si>
    <t>pohled C</t>
  </si>
  <si>
    <t>7,20*1,35+0,60*1,35*2</t>
  </si>
  <si>
    <t>-1,06*1,35</t>
  </si>
  <si>
    <t>pohled D</t>
  </si>
  <si>
    <t>(1,70+2,14)*1,35</t>
  </si>
  <si>
    <t>612325411</t>
  </si>
  <si>
    <t>Oprava vnitřní vápenocementové hladké omítky stěn v rozsahu plochy do 10%</t>
  </si>
  <si>
    <t>-1789883246</t>
  </si>
  <si>
    <t>9</t>
  </si>
  <si>
    <t>Ostatní konstrukce a práce, bourání</t>
  </si>
  <si>
    <t>7</t>
  </si>
  <si>
    <t>949101112</t>
  </si>
  <si>
    <t>Lešení pomocné pro objekty pozemních staveb s lešeňovou podlahou v do 3,5 m zatížení do 150 kg/m2</t>
  </si>
  <si>
    <t>-1766984138</t>
  </si>
  <si>
    <t>8</t>
  </si>
  <si>
    <t>952901111</t>
  </si>
  <si>
    <t>Vyčištění budov bytové a občanské výstavby při výšce podlaží do 4 m</t>
  </si>
  <si>
    <t>-472147809</t>
  </si>
  <si>
    <t>968062456</t>
  </si>
  <si>
    <t>Vybourání dřevěných dveřních zárubní pl přes 2 m2</t>
  </si>
  <si>
    <t>1782285683</t>
  </si>
  <si>
    <t>0,96*2,20</t>
  </si>
  <si>
    <t>10</t>
  </si>
  <si>
    <t>968062747</t>
  </si>
  <si>
    <t>Vybourání stěn dřevěných plných, zasklených nebo výkladních pl přes 4 m2, s dveřmi</t>
  </si>
  <si>
    <t>1894582041</t>
  </si>
  <si>
    <t>2,40*2,20</t>
  </si>
  <si>
    <t>11</t>
  </si>
  <si>
    <t>974082113</t>
  </si>
  <si>
    <t>Vysekání rýh pro vodiče v omítce MV nebo MVC stěn š do 50 mm</t>
  </si>
  <si>
    <t>m</t>
  </si>
  <si>
    <t>1662794865</t>
  </si>
  <si>
    <t>12</t>
  </si>
  <si>
    <t>974082173</t>
  </si>
  <si>
    <t>Vysekání rýh pro vodiče v omítce MV nebo MVC stropů š do 50 mm</t>
  </si>
  <si>
    <t>1895734083</t>
  </si>
  <si>
    <t>13</t>
  </si>
  <si>
    <t>978011111</t>
  </si>
  <si>
    <t>Otlučení vnitřní vápenné nebo vápenocementové omítky stropů v rozsahu do 5 %</t>
  </si>
  <si>
    <t>-1249264174</t>
  </si>
  <si>
    <t>14</t>
  </si>
  <si>
    <t>978013111</t>
  </si>
  <si>
    <t>Otlučení vnitřní vápenné nebo vápenocementové omítky stěn v rozsahu do 5 %</t>
  </si>
  <si>
    <t>-1294622449</t>
  </si>
  <si>
    <t>978013191</t>
  </si>
  <si>
    <t>Otlučení vnitřní vápenné nebo vápenocementové omítky stěn stěn v rozsahu do 100 %</t>
  </si>
  <si>
    <t>770855711</t>
  </si>
  <si>
    <t>po demontáži obkladů</t>
  </si>
  <si>
    <t>16</t>
  </si>
  <si>
    <t>9785000.1</t>
  </si>
  <si>
    <t>Ochrana stávajících konstrukcí před poškozením zaprášením (dřevotříska s geotextilií, fólie) vč.demontáže</t>
  </si>
  <si>
    <t>kpl</t>
  </si>
  <si>
    <t>806223714</t>
  </si>
  <si>
    <t>17</t>
  </si>
  <si>
    <t>9785000.5</t>
  </si>
  <si>
    <t>Ostatní drobné a demontážní práce (realizováno a účtováno dle pokynů investora)</t>
  </si>
  <si>
    <t>hod</t>
  </si>
  <si>
    <t>66172809</t>
  </si>
  <si>
    <t>18</t>
  </si>
  <si>
    <t>9800100.1</t>
  </si>
  <si>
    <t>Zednické výpomoci specialistům PSV - jinde neuvedené (účtováno dle pokynů investora)</t>
  </si>
  <si>
    <t>-1521681525</t>
  </si>
  <si>
    <t>997</t>
  </si>
  <si>
    <t>Přesun sutě</t>
  </si>
  <si>
    <t>19</t>
  </si>
  <si>
    <t>997013111</t>
  </si>
  <si>
    <t>Vnitrostaveništní doprava suti a vybouraných hmot pro budovy v do 6 m s použitím mechanizace</t>
  </si>
  <si>
    <t>t</t>
  </si>
  <si>
    <t>-1304598928</t>
  </si>
  <si>
    <t>HSV + PSV</t>
  </si>
  <si>
    <t>4,806+4,989</t>
  </si>
  <si>
    <t>20</t>
  </si>
  <si>
    <t>9970135.10</t>
  </si>
  <si>
    <t>Příplatek k odvozu a vyskladnění 12m2 zachovalých podlahových vlysů ( lokalitu uskladnění zadá investor )</t>
  </si>
  <si>
    <t>57890917</t>
  </si>
  <si>
    <t>997013501</t>
  </si>
  <si>
    <t>Odvoz suti a vybouraných hmot na skládku nebo meziskládku do 1 km se složením</t>
  </si>
  <si>
    <t>1885532098</t>
  </si>
  <si>
    <t>9,795</t>
  </si>
  <si>
    <t>odpočet vyskladněných vlysů</t>
  </si>
  <si>
    <t>-0,200</t>
  </si>
  <si>
    <t>22</t>
  </si>
  <si>
    <t>997013509</t>
  </si>
  <si>
    <t>Příplatek k odvozu suti a vybouraných hmot na skládku ZKD 1 km přes 1 km</t>
  </si>
  <si>
    <t>-2011080516</t>
  </si>
  <si>
    <t>9,595</t>
  </si>
  <si>
    <t>23</t>
  </si>
  <si>
    <t>997013803</t>
  </si>
  <si>
    <t>Poplatek za uložení stavebního odpadu ze zděných materiálů na skládce (skládkovné)</t>
  </si>
  <si>
    <t>347988576</t>
  </si>
  <si>
    <t>4,806</t>
  </si>
  <si>
    <t>24</t>
  </si>
  <si>
    <t>997013811</t>
  </si>
  <si>
    <t>Poplatek za uložení stavebního dřevěného odpadu na skládce (skládkovné)</t>
  </si>
  <si>
    <t>1518632278</t>
  </si>
  <si>
    <t>4,989-0,200</t>
  </si>
  <si>
    <t>998</t>
  </si>
  <si>
    <t>Přesun hmot</t>
  </si>
  <si>
    <t>25</t>
  </si>
  <si>
    <t>998011001</t>
  </si>
  <si>
    <t>Přesun hmot pro budovy zděné v do 6 m</t>
  </si>
  <si>
    <t>-759690270</t>
  </si>
  <si>
    <t>PSV</t>
  </si>
  <si>
    <t>Práce a dodávky PSV</t>
  </si>
  <si>
    <t>762</t>
  </si>
  <si>
    <t>Konstrukce tesařské</t>
  </si>
  <si>
    <t>26</t>
  </si>
  <si>
    <t>762083111</t>
  </si>
  <si>
    <t>Impregnace řeziva proti dřevokaznému hmyzu a houbám máčením třída ohrožení 1 a 2</t>
  </si>
  <si>
    <t>m3</t>
  </si>
  <si>
    <t>1468704295</t>
  </si>
  <si>
    <t>dle specifikace</t>
  </si>
  <si>
    <t>2,926+3,435</t>
  </si>
  <si>
    <t>27</t>
  </si>
  <si>
    <t>762521104</t>
  </si>
  <si>
    <t>Položení podlahy z hrubých prken na sraz</t>
  </si>
  <si>
    <t>-277189902</t>
  </si>
  <si>
    <t>28</t>
  </si>
  <si>
    <t>M</t>
  </si>
  <si>
    <t>605110600</t>
  </si>
  <si>
    <t>Řezivo jehličnaté omítané střed jakost I - prkna tl.25mm</t>
  </si>
  <si>
    <t>32</t>
  </si>
  <si>
    <t>-493900367</t>
  </si>
  <si>
    <t>P1*0,025*1,08</t>
  </si>
  <si>
    <t>29</t>
  </si>
  <si>
    <t>762522811</t>
  </si>
  <si>
    <t>Demontáž podlah s polštáři z prken tloušťky do 32 mm</t>
  </si>
  <si>
    <t>1715401284</t>
  </si>
  <si>
    <t>16,53*7,20+2,45*0,30*4+2,50*0,30+3,14*0,60+2,28*0,15*3+2,27*0,70</t>
  </si>
  <si>
    <t>30</t>
  </si>
  <si>
    <t>762526110.1</t>
  </si>
  <si>
    <t>Ztužení podlahového roštu křížovým osedláním trámem průřezu do 100cm2, při osové vzdálenosti do 65 cm, vč. případné úpravy stávajícího trámu a přípravných prací</t>
  </si>
  <si>
    <t>398748781</t>
  </si>
  <si>
    <t>31</t>
  </si>
  <si>
    <t>605111660</t>
  </si>
  <si>
    <t>Řezivo jehličnaté hranol délka 4 - 6 m jakost I.</t>
  </si>
  <si>
    <t>-1143059006</t>
  </si>
  <si>
    <t>předpoklad 2bm / 1m2 + 1 podélná délka</t>
  </si>
  <si>
    <t>(P1*2+16,53)*0,10*0,10*1,08</t>
  </si>
  <si>
    <t>762595001</t>
  </si>
  <si>
    <t>Spojovací prostředky pro položení dřevěných podlah a zakrytí kanálů</t>
  </si>
  <si>
    <t>-1689590930</t>
  </si>
  <si>
    <t>33</t>
  </si>
  <si>
    <t>998762101</t>
  </si>
  <si>
    <t>Přesun hmot tonážní pro kce tesařské v objektech v do 6 m</t>
  </si>
  <si>
    <t>560055918</t>
  </si>
  <si>
    <t>766</t>
  </si>
  <si>
    <t>Truhlářské konstrukce vč. přesunu hmot</t>
  </si>
  <si>
    <t>34</t>
  </si>
  <si>
    <t>76641182.1</t>
  </si>
  <si>
    <t>Demontáž truhlářského stávajícího obložení stěn, zdobného</t>
  </si>
  <si>
    <t>1987714454</t>
  </si>
  <si>
    <t>35</t>
  </si>
  <si>
    <t>766411822</t>
  </si>
  <si>
    <t>Demontáž truhlářského obložení stěn podkladových roštů</t>
  </si>
  <si>
    <t>-2042117322</t>
  </si>
  <si>
    <t>36</t>
  </si>
  <si>
    <t>766690.1</t>
  </si>
  <si>
    <t>Montáž a dodávka vnitřních dřevěných dubových částečně prosklených 4křídl.dveří vel.2400/2200 cm, vč.povrchové úpravy,madel, kování, zárubně - ozn.D1</t>
  </si>
  <si>
    <t>kus</t>
  </si>
  <si>
    <t>1941744442</t>
  </si>
  <si>
    <t>37</t>
  </si>
  <si>
    <t>766690.2</t>
  </si>
  <si>
    <t>Montáž a dodávka vnitřních dřevěných dubových částečně prosklených 1křídl.dveří vel.960/2200 cm, vč.povrchové úpravy,madla, kování, zárubně - ozn.D2</t>
  </si>
  <si>
    <t>-729632262</t>
  </si>
  <si>
    <t>38</t>
  </si>
  <si>
    <t>766910.2</t>
  </si>
  <si>
    <t>M + D dřevěného mořeného DB kazetového obkladu, vč.podkladního nosného roštu, obvod. olištování s frézováním, vrchní krycí lištou a sokl. lištou CU -  dle det.</t>
  </si>
  <si>
    <t>1114104791</t>
  </si>
  <si>
    <t>odpočet pohledové plochy krytů radiátorů - ozn. KR1 - KR5</t>
  </si>
  <si>
    <t>-(2,41+0,31)*0,78</t>
  </si>
  <si>
    <t>-2,13*0,77</t>
  </si>
  <si>
    <t>-2,21*0,78*3</t>
  </si>
  <si>
    <t>39</t>
  </si>
  <si>
    <t>766910.3</t>
  </si>
  <si>
    <t>M + D dřevěného mořeného DB krytu ÚT, vč. nosné konstrukce, boků, olištování , vrchního a sokl. perforovaného CU plechu - dle det.- ozn. KR1- KR5</t>
  </si>
  <si>
    <t>1683036529</t>
  </si>
  <si>
    <t>(2,41+0,31)*0,78</t>
  </si>
  <si>
    <t>(2,13+2*0,22)*0,77</t>
  </si>
  <si>
    <t>(2,21+2*0,27)*0,78*3</t>
  </si>
  <si>
    <t>40</t>
  </si>
  <si>
    <t>766940.7</t>
  </si>
  <si>
    <t>M + D garnýžového 2tyčového setu s galvanickou úpravou, dl.3000mm - dle det.</t>
  </si>
  <si>
    <t>980172756</t>
  </si>
  <si>
    <t>775</t>
  </si>
  <si>
    <t>Podlahy skládané</t>
  </si>
  <si>
    <t>41</t>
  </si>
  <si>
    <t>7755114.2</t>
  </si>
  <si>
    <t>Podlaha z dubových vlysů tl 20 mm, plnoplošně lepená ( alter. přibíjená ) s finální povrchovou úpravou ( určí dodavatel dle zadaných parametrů investora )</t>
  </si>
  <si>
    <t>976479342</t>
  </si>
  <si>
    <t>42</t>
  </si>
  <si>
    <t>7755114.5</t>
  </si>
  <si>
    <t>Montáž a dodávka soklové dřevěné DB lišty</t>
  </si>
  <si>
    <t>bm</t>
  </si>
  <si>
    <t>-408365316</t>
  </si>
  <si>
    <t>(16,53+0,60+0,30*5+0,15*3+0,70)*2</t>
  </si>
  <si>
    <t>-(2,275+2,18+2,28+2,27+1,06+2,45*3+2,505+0,96+2,40)</t>
  </si>
  <si>
    <t>43</t>
  </si>
  <si>
    <t>775511810</t>
  </si>
  <si>
    <t>Demontáž podlah vlysových přibíjených s lištami přibíjenými</t>
  </si>
  <si>
    <t>-580963052</t>
  </si>
  <si>
    <t>44</t>
  </si>
  <si>
    <t>775580.1</t>
  </si>
  <si>
    <t>M + D kovových AL ukončujících lišt ( tvaru T ) mezi různými druh povrchů ( stáří ) podlah</t>
  </si>
  <si>
    <t>-1782793582</t>
  </si>
  <si>
    <t>2,275+1,06+2,45*3+2,505+0,96+2,40</t>
  </si>
  <si>
    <t>45</t>
  </si>
  <si>
    <t>998775101</t>
  </si>
  <si>
    <t>Přesun hmot tonážní pro podlahy dřevěné v objektech v do 6 m</t>
  </si>
  <si>
    <t>1809363544</t>
  </si>
  <si>
    <t>784</t>
  </si>
  <si>
    <t>Dokončovací práce - malby a tapety</t>
  </si>
  <si>
    <t>46</t>
  </si>
  <si>
    <t>7842111.2</t>
  </si>
  <si>
    <t>Dvojnásobné  bílé malby z malířských směsí omyvatelných</t>
  </si>
  <si>
    <t>1397758952</t>
  </si>
  <si>
    <t>stropy</t>
  </si>
  <si>
    <t>stěny</t>
  </si>
  <si>
    <t>-2,275*3,64+4,00</t>
  </si>
  <si>
    <t>-2,18*2,87+4,00</t>
  </si>
  <si>
    <t>-2,28*2,86+4,00</t>
  </si>
  <si>
    <t>-2,27*2,80+4,00</t>
  </si>
  <si>
    <t>-2,45*3,08*5+4,00*5</t>
  </si>
  <si>
    <t>-2,24*2,22+4,00</t>
  </si>
  <si>
    <t>47</t>
  </si>
  <si>
    <t>7842111.21</t>
  </si>
  <si>
    <t>Oškrábání původních maleb - příprava plochy pro štukování</t>
  </si>
  <si>
    <t>-1054081411</t>
  </si>
  <si>
    <t>48</t>
  </si>
  <si>
    <t>7842111.31</t>
  </si>
  <si>
    <t>Příplatek na barevný pojetí nátěrů / maleb stropů a fabionů stěn</t>
  </si>
  <si>
    <t>-919851151</t>
  </si>
  <si>
    <t>fabion stěny</t>
  </si>
  <si>
    <t>(16,53+7,20)*2*0,25</t>
  </si>
  <si>
    <t>Práce a dodávky M</t>
  </si>
  <si>
    <t>21-M</t>
  </si>
  <si>
    <t>Elektromontáže</t>
  </si>
  <si>
    <t>49</t>
  </si>
  <si>
    <t>210020900</t>
  </si>
  <si>
    <t>Úpravy elektroinstalace celkem (dle samostané přílohy )</t>
  </si>
  <si>
    <t>64</t>
  </si>
  <si>
    <t>1804638258</t>
  </si>
  <si>
    <t>VRN</t>
  </si>
  <si>
    <t>Vedlejší rozpočtové náklady</t>
  </si>
  <si>
    <t>50</t>
  </si>
  <si>
    <t>030001000</t>
  </si>
  <si>
    <t>Zařízení staveniště dle zadaných parametrů investorem ( komunikační trasy, využití skladovacích, sociálních a energetických možností, atd )</t>
  </si>
  <si>
    <t>Kč</t>
  </si>
  <si>
    <t>1024</t>
  </si>
  <si>
    <t>1597294270</t>
  </si>
  <si>
    <t>51</t>
  </si>
  <si>
    <t>045002000</t>
  </si>
  <si>
    <t>Kompletační a koordinační činnost</t>
  </si>
  <si>
    <t>-761919243</t>
  </si>
  <si>
    <t>52</t>
  </si>
  <si>
    <t>071002000</t>
  </si>
  <si>
    <t>Ztížené vlivy, provizorní ochranné konstrukce ( jinde nezapočítané )</t>
  </si>
  <si>
    <t>-546777603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</si>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</sst>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20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18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sz val="8"/>
      <color indexed="8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50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21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30" fillId="0" borderId="22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166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43" fillId="0" borderId="26" xfId="0" applyFont="1" applyBorder="1" applyAlignment="1" applyProtection="1">
      <alignment horizontal="left"/>
      <protection locked="0"/>
    </xf>
    <xf numFmtId="0" fontId="44" fillId="0" borderId="0" xfId="0" applyFont="1" applyBorder="1" applyAlignment="1" applyProtection="1">
      <alignment horizontal="left" vertical="top"/>
      <protection locked="0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7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34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3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40" fillId="3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0" xfId="0" applyFont="1" applyBorder="1" applyAlignment="1" applyProtection="1">
      <alignment horizontal="left" vertical="center" wrapText="1"/>
      <protection locked="0"/>
    </xf>
    <xf numFmtId="0" fontId="44" fillId="0" borderId="0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0" xfId="0" applyFont="1" applyBorder="1" applyAlignment="1" applyProtection="1">
      <alignment vertical="center" wrapText="1"/>
      <protection locked="0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49" fontId="44" fillId="0" borderId="0" xfId="0" applyNumberFormat="1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45" fillId="0" borderId="26" xfId="0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1" fillId="0" borderId="0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26" xfId="0" applyFont="1" applyBorder="1" applyAlignment="1" applyProtection="1">
      <alignment horizontal="left" vertical="center"/>
      <protection locked="0"/>
    </xf>
    <xf numFmtId="0" fontId="43" fillId="0" borderId="26" xfId="0" applyFont="1" applyBorder="1" applyAlignment="1" applyProtection="1">
      <alignment horizontal="center" vertical="center"/>
      <protection locked="0"/>
    </xf>
    <xf numFmtId="0" fontId="46" fillId="0" borderId="26" xfId="0" applyFont="1" applyBorder="1" applyAlignment="1" applyProtection="1">
      <alignment horizontal="left" vertical="center"/>
      <protection locked="0"/>
    </xf>
    <xf numFmtId="0" fontId="47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0" xfId="0" applyFont="1" applyFill="1" applyBorder="1" applyAlignment="1" applyProtection="1">
      <alignment horizontal="left" vertical="center"/>
      <protection locked="0"/>
    </xf>
    <xf numFmtId="0" fontId="44" fillId="0" borderId="0" xfId="0" applyFont="1" applyFill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5" fillId="0" borderId="26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0" fontId="46" fillId="0" borderId="0" xfId="0" applyFont="1" applyBorder="1" applyAlignment="1" applyProtection="1">
      <alignment horizontal="left" vertical="center"/>
      <protection locked="0"/>
    </xf>
    <xf numFmtId="0" fontId="44" fillId="0" borderId="26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 wrapText="1"/>
      <protection locked="0"/>
    </xf>
    <xf numFmtId="0" fontId="44" fillId="0" borderId="0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26" xfId="0" applyFont="1" applyBorder="1" applyAlignment="1" applyProtection="1">
      <alignment horizontal="left" vertical="center" wrapText="1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0" xfId="0" applyFont="1" applyBorder="1" applyAlignment="1" applyProtection="1">
      <alignment horizontal="center" vertical="top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0" xfId="0" applyFont="1" applyBorder="1" applyAlignment="1" applyProtection="1">
      <alignment vertical="center"/>
      <protection locked="0"/>
    </xf>
    <xf numFmtId="0" fontId="46" fillId="0" borderId="26" xfId="0" applyFont="1" applyBorder="1" applyAlignment="1" applyProtection="1">
      <alignment vertical="center"/>
      <protection locked="0"/>
    </xf>
    <xf numFmtId="0" fontId="43" fillId="0" borderId="26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4" fillId="0" borderId="0" xfId="0" applyNumberFormat="1" applyFont="1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vertical="top"/>
      <protection locked="0"/>
    </xf>
    <xf numFmtId="0" fontId="46" fillId="0" borderId="26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0" xfId="0" applyFont="1" applyBorder="1" applyAlignment="1" applyProtection="1">
      <alignment horizontal="center" vertical="center"/>
      <protection locked="0"/>
    </xf>
    <xf numFmtId="0" fontId="41" fillId="0" borderId="0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26" xfId="0" applyFont="1" applyBorder="1" applyAlignment="1" applyProtection="1">
      <alignment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0" fontId="24" fillId="0" borderId="20" xfId="0" applyFont="1" applyBorder="1" applyAlignment="1">
      <alignment horizontal="center" vertical="center"/>
    </xf>
    <xf numFmtId="0" fontId="24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top"/>
      <protection locked="0"/>
    </xf>
    <xf numFmtId="0" fontId="44" fillId="0" borderId="0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0" fontId="43" fillId="0" borderId="26" xfId="0" applyFont="1" applyBorder="1" applyAlignment="1" applyProtection="1">
      <alignment horizontal="left"/>
      <protection locked="0"/>
    </xf>
    <xf numFmtId="0" fontId="42" fillId="0" borderId="0" xfId="0" applyFont="1" applyBorder="1" applyAlignment="1" applyProtection="1">
      <alignment horizontal="center" vertical="center" wrapText="1"/>
      <protection locked="0"/>
    </xf>
    <xf numFmtId="49" fontId="44" fillId="0" borderId="0" xfId="0" applyNumberFormat="1" applyFont="1" applyBorder="1" applyAlignment="1" applyProtection="1">
      <alignment horizontal="left" vertical="center" wrapText="1"/>
      <protection locked="0"/>
    </xf>
    <xf numFmtId="0" fontId="43" fillId="0" borderId="26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67"/>
      <c r="AS2" s="367"/>
      <c r="AT2" s="367"/>
      <c r="AU2" s="367"/>
      <c r="AV2" s="367"/>
      <c r="AW2" s="367"/>
      <c r="AX2" s="367"/>
      <c r="AY2" s="367"/>
      <c r="AZ2" s="367"/>
      <c r="BA2" s="367"/>
      <c r="BB2" s="367"/>
      <c r="BC2" s="367"/>
      <c r="BD2" s="367"/>
      <c r="BE2" s="367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4" t="s">
        <v>16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9"/>
      <c r="AQ5" s="31"/>
      <c r="BE5" s="342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6" t="s">
        <v>19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9"/>
      <c r="AQ6" s="31"/>
      <c r="BE6" s="343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3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43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3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43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43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3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43"/>
      <c r="BS13" s="24" t="s">
        <v>8</v>
      </c>
    </row>
    <row r="14" spans="1:74" ht="15">
      <c r="B14" s="28"/>
      <c r="C14" s="29"/>
      <c r="D14" s="29"/>
      <c r="E14" s="347" t="s">
        <v>32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43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3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43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43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3"/>
      <c r="BS18" s="24" t="s">
        <v>8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3"/>
      <c r="BS19" s="24" t="s">
        <v>8</v>
      </c>
    </row>
    <row r="20" spans="2:71" ht="22.5" customHeight="1">
      <c r="B20" s="28"/>
      <c r="C20" s="29"/>
      <c r="D20" s="29"/>
      <c r="E20" s="349" t="s">
        <v>21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9"/>
      <c r="AP20" s="29"/>
      <c r="AQ20" s="31"/>
      <c r="BE20" s="343"/>
      <c r="BS20" s="24" t="s">
        <v>35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3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3"/>
    </row>
    <row r="23" spans="2:71" s="1" customFormat="1" ht="25.9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0">
        <f>ROUND(AG51,2)</f>
        <v>0</v>
      </c>
      <c r="AL23" s="351"/>
      <c r="AM23" s="351"/>
      <c r="AN23" s="351"/>
      <c r="AO23" s="351"/>
      <c r="AP23" s="42"/>
      <c r="AQ23" s="45"/>
      <c r="BE23" s="343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3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2" t="s">
        <v>38</v>
      </c>
      <c r="M25" s="352"/>
      <c r="N25" s="352"/>
      <c r="O25" s="352"/>
      <c r="P25" s="42"/>
      <c r="Q25" s="42"/>
      <c r="R25" s="42"/>
      <c r="S25" s="42"/>
      <c r="T25" s="42"/>
      <c r="U25" s="42"/>
      <c r="V25" s="42"/>
      <c r="W25" s="352" t="s">
        <v>39</v>
      </c>
      <c r="X25" s="352"/>
      <c r="Y25" s="352"/>
      <c r="Z25" s="352"/>
      <c r="AA25" s="352"/>
      <c r="AB25" s="352"/>
      <c r="AC25" s="352"/>
      <c r="AD25" s="352"/>
      <c r="AE25" s="352"/>
      <c r="AF25" s="42"/>
      <c r="AG25" s="42"/>
      <c r="AH25" s="42"/>
      <c r="AI25" s="42"/>
      <c r="AJ25" s="42"/>
      <c r="AK25" s="352" t="s">
        <v>40</v>
      </c>
      <c r="AL25" s="352"/>
      <c r="AM25" s="352"/>
      <c r="AN25" s="352"/>
      <c r="AO25" s="352"/>
      <c r="AP25" s="42"/>
      <c r="AQ25" s="45"/>
      <c r="BE25" s="343"/>
    </row>
    <row r="26" spans="2:71" s="2" customFormat="1" ht="14.45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41">
        <v>0.21</v>
      </c>
      <c r="M26" s="340"/>
      <c r="N26" s="340"/>
      <c r="O26" s="340"/>
      <c r="P26" s="48"/>
      <c r="Q26" s="48"/>
      <c r="R26" s="48"/>
      <c r="S26" s="48"/>
      <c r="T26" s="48"/>
      <c r="U26" s="48"/>
      <c r="V26" s="48"/>
      <c r="W26" s="339">
        <f>ROUND(AZ51,2)</f>
        <v>0</v>
      </c>
      <c r="X26" s="340"/>
      <c r="Y26" s="340"/>
      <c r="Z26" s="340"/>
      <c r="AA26" s="340"/>
      <c r="AB26" s="340"/>
      <c r="AC26" s="340"/>
      <c r="AD26" s="340"/>
      <c r="AE26" s="340"/>
      <c r="AF26" s="48"/>
      <c r="AG26" s="48"/>
      <c r="AH26" s="48"/>
      <c r="AI26" s="48"/>
      <c r="AJ26" s="48"/>
      <c r="AK26" s="339">
        <f>ROUND(AV51,2)</f>
        <v>0</v>
      </c>
      <c r="AL26" s="340"/>
      <c r="AM26" s="340"/>
      <c r="AN26" s="340"/>
      <c r="AO26" s="340"/>
      <c r="AP26" s="48"/>
      <c r="AQ26" s="50"/>
      <c r="BE26" s="343"/>
    </row>
    <row r="27" spans="2:71" s="2" customFormat="1" ht="14.45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41">
        <v>0.15</v>
      </c>
      <c r="M27" s="340"/>
      <c r="N27" s="340"/>
      <c r="O27" s="340"/>
      <c r="P27" s="48"/>
      <c r="Q27" s="48"/>
      <c r="R27" s="48"/>
      <c r="S27" s="48"/>
      <c r="T27" s="48"/>
      <c r="U27" s="48"/>
      <c r="V27" s="48"/>
      <c r="W27" s="339">
        <f>ROUND(BA51,2)</f>
        <v>0</v>
      </c>
      <c r="X27" s="340"/>
      <c r="Y27" s="340"/>
      <c r="Z27" s="340"/>
      <c r="AA27" s="340"/>
      <c r="AB27" s="340"/>
      <c r="AC27" s="340"/>
      <c r="AD27" s="340"/>
      <c r="AE27" s="340"/>
      <c r="AF27" s="48"/>
      <c r="AG27" s="48"/>
      <c r="AH27" s="48"/>
      <c r="AI27" s="48"/>
      <c r="AJ27" s="48"/>
      <c r="AK27" s="339">
        <f>ROUND(AW51,2)</f>
        <v>0</v>
      </c>
      <c r="AL27" s="340"/>
      <c r="AM27" s="340"/>
      <c r="AN27" s="340"/>
      <c r="AO27" s="340"/>
      <c r="AP27" s="48"/>
      <c r="AQ27" s="50"/>
      <c r="BE27" s="343"/>
    </row>
    <row r="28" spans="2:71" s="2" customFormat="1" ht="14.45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41">
        <v>0.21</v>
      </c>
      <c r="M28" s="340"/>
      <c r="N28" s="340"/>
      <c r="O28" s="340"/>
      <c r="P28" s="48"/>
      <c r="Q28" s="48"/>
      <c r="R28" s="48"/>
      <c r="S28" s="48"/>
      <c r="T28" s="48"/>
      <c r="U28" s="48"/>
      <c r="V28" s="48"/>
      <c r="W28" s="339">
        <f>ROUND(BB51,2)</f>
        <v>0</v>
      </c>
      <c r="X28" s="340"/>
      <c r="Y28" s="340"/>
      <c r="Z28" s="340"/>
      <c r="AA28" s="340"/>
      <c r="AB28" s="340"/>
      <c r="AC28" s="340"/>
      <c r="AD28" s="340"/>
      <c r="AE28" s="340"/>
      <c r="AF28" s="48"/>
      <c r="AG28" s="48"/>
      <c r="AH28" s="48"/>
      <c r="AI28" s="48"/>
      <c r="AJ28" s="48"/>
      <c r="AK28" s="339">
        <v>0</v>
      </c>
      <c r="AL28" s="340"/>
      <c r="AM28" s="340"/>
      <c r="AN28" s="340"/>
      <c r="AO28" s="340"/>
      <c r="AP28" s="48"/>
      <c r="AQ28" s="50"/>
      <c r="BE28" s="343"/>
    </row>
    <row r="29" spans="2:71" s="2" customFormat="1" ht="14.45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41">
        <v>0.15</v>
      </c>
      <c r="M29" s="340"/>
      <c r="N29" s="340"/>
      <c r="O29" s="340"/>
      <c r="P29" s="48"/>
      <c r="Q29" s="48"/>
      <c r="R29" s="48"/>
      <c r="S29" s="48"/>
      <c r="T29" s="48"/>
      <c r="U29" s="48"/>
      <c r="V29" s="48"/>
      <c r="W29" s="339">
        <f>ROUND(BC51,2)</f>
        <v>0</v>
      </c>
      <c r="X29" s="340"/>
      <c r="Y29" s="340"/>
      <c r="Z29" s="340"/>
      <c r="AA29" s="340"/>
      <c r="AB29" s="340"/>
      <c r="AC29" s="340"/>
      <c r="AD29" s="340"/>
      <c r="AE29" s="340"/>
      <c r="AF29" s="48"/>
      <c r="AG29" s="48"/>
      <c r="AH29" s="48"/>
      <c r="AI29" s="48"/>
      <c r="AJ29" s="48"/>
      <c r="AK29" s="339">
        <v>0</v>
      </c>
      <c r="AL29" s="340"/>
      <c r="AM29" s="340"/>
      <c r="AN29" s="340"/>
      <c r="AO29" s="340"/>
      <c r="AP29" s="48"/>
      <c r="AQ29" s="50"/>
      <c r="BE29" s="343"/>
    </row>
    <row r="30" spans="2:71" s="2" customFormat="1" ht="14.45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41">
        <v>0</v>
      </c>
      <c r="M30" s="340"/>
      <c r="N30" s="340"/>
      <c r="O30" s="340"/>
      <c r="P30" s="48"/>
      <c r="Q30" s="48"/>
      <c r="R30" s="48"/>
      <c r="S30" s="48"/>
      <c r="T30" s="48"/>
      <c r="U30" s="48"/>
      <c r="V30" s="48"/>
      <c r="W30" s="339">
        <f>ROUND(BD51,2)</f>
        <v>0</v>
      </c>
      <c r="X30" s="340"/>
      <c r="Y30" s="340"/>
      <c r="Z30" s="340"/>
      <c r="AA30" s="340"/>
      <c r="AB30" s="340"/>
      <c r="AC30" s="340"/>
      <c r="AD30" s="340"/>
      <c r="AE30" s="340"/>
      <c r="AF30" s="48"/>
      <c r="AG30" s="48"/>
      <c r="AH30" s="48"/>
      <c r="AI30" s="48"/>
      <c r="AJ30" s="48"/>
      <c r="AK30" s="339">
        <v>0</v>
      </c>
      <c r="AL30" s="340"/>
      <c r="AM30" s="340"/>
      <c r="AN30" s="340"/>
      <c r="AO30" s="340"/>
      <c r="AP30" s="48"/>
      <c r="AQ30" s="50"/>
      <c r="BE30" s="343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3"/>
    </row>
    <row r="32" spans="2:71" s="1" customFormat="1" ht="25.9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53" t="s">
        <v>49</v>
      </c>
      <c r="Y32" s="354"/>
      <c r="Z32" s="354"/>
      <c r="AA32" s="354"/>
      <c r="AB32" s="354"/>
      <c r="AC32" s="53"/>
      <c r="AD32" s="53"/>
      <c r="AE32" s="53"/>
      <c r="AF32" s="53"/>
      <c r="AG32" s="53"/>
      <c r="AH32" s="53"/>
      <c r="AI32" s="53"/>
      <c r="AJ32" s="53"/>
      <c r="AK32" s="355">
        <f>SUM(AK23:AK30)</f>
        <v>0</v>
      </c>
      <c r="AL32" s="354"/>
      <c r="AM32" s="354"/>
      <c r="AN32" s="354"/>
      <c r="AO32" s="356"/>
      <c r="AP32" s="51"/>
      <c r="AQ32" s="55"/>
      <c r="BE32" s="343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50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AHOLSPRISAL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3" t="str">
        <f>K6</f>
        <v>REKONSTRUKCE INTERIÉRU PŘÍSÁLÍ OBJEKTU LIDOVÉ SADY Č.P. 425/1, LIBEREC</v>
      </c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4"/>
      <c r="Y42" s="374"/>
      <c r="Z42" s="374"/>
      <c r="AA42" s="374"/>
      <c r="AB42" s="374"/>
      <c r="AC42" s="374"/>
      <c r="AD42" s="374"/>
      <c r="AE42" s="374"/>
      <c r="AF42" s="374"/>
      <c r="AG42" s="374"/>
      <c r="AH42" s="374"/>
      <c r="AI42" s="374"/>
      <c r="AJ42" s="374"/>
      <c r="AK42" s="374"/>
      <c r="AL42" s="374"/>
      <c r="AM42" s="374"/>
      <c r="AN42" s="374"/>
      <c r="AO42" s="374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75" t="str">
        <f>IF(AN8= "","",AN8)</f>
        <v>18.7.2017</v>
      </c>
      <c r="AN44" s="375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STATUTARNÍ MĚSTO LIBEREC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76" t="str">
        <f>IF(E17="","",E17)</f>
        <v>STUDIO ARTIKL, ING.ARCH.F. HORATSCHKE</v>
      </c>
      <c r="AN46" s="376"/>
      <c r="AO46" s="376"/>
      <c r="AP46" s="376"/>
      <c r="AQ46" s="63"/>
      <c r="AR46" s="61"/>
      <c r="AS46" s="357" t="s">
        <v>51</v>
      </c>
      <c r="AT46" s="358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59"/>
      <c r="AT47" s="360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1"/>
      <c r="AT48" s="362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0" s="1" customFormat="1" ht="29.25" customHeight="1">
      <c r="B49" s="41"/>
      <c r="C49" s="363" t="s">
        <v>52</v>
      </c>
      <c r="D49" s="364"/>
      <c r="E49" s="364"/>
      <c r="F49" s="364"/>
      <c r="G49" s="364"/>
      <c r="H49" s="53"/>
      <c r="I49" s="365" t="s">
        <v>53</v>
      </c>
      <c r="J49" s="364"/>
      <c r="K49" s="364"/>
      <c r="L49" s="364"/>
      <c r="M49" s="364"/>
      <c r="N49" s="364"/>
      <c r="O49" s="364"/>
      <c r="P49" s="364"/>
      <c r="Q49" s="364"/>
      <c r="R49" s="364"/>
      <c r="S49" s="364"/>
      <c r="T49" s="364"/>
      <c r="U49" s="364"/>
      <c r="V49" s="364"/>
      <c r="W49" s="364"/>
      <c r="X49" s="364"/>
      <c r="Y49" s="364"/>
      <c r="Z49" s="364"/>
      <c r="AA49" s="364"/>
      <c r="AB49" s="364"/>
      <c r="AC49" s="364"/>
      <c r="AD49" s="364"/>
      <c r="AE49" s="364"/>
      <c r="AF49" s="364"/>
      <c r="AG49" s="366" t="s">
        <v>54</v>
      </c>
      <c r="AH49" s="364"/>
      <c r="AI49" s="364"/>
      <c r="AJ49" s="364"/>
      <c r="AK49" s="364"/>
      <c r="AL49" s="364"/>
      <c r="AM49" s="364"/>
      <c r="AN49" s="365" t="s">
        <v>55</v>
      </c>
      <c r="AO49" s="364"/>
      <c r="AP49" s="364"/>
      <c r="AQ49" s="79" t="s">
        <v>56</v>
      </c>
      <c r="AR49" s="61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0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0" s="4" customFormat="1" ht="32.450000000000003" customHeight="1">
      <c r="B51" s="68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1">
        <f>ROUND(AG52,2)</f>
        <v>0</v>
      </c>
      <c r="AH51" s="371"/>
      <c r="AI51" s="371"/>
      <c r="AJ51" s="371"/>
      <c r="AK51" s="371"/>
      <c r="AL51" s="371"/>
      <c r="AM51" s="371"/>
      <c r="AN51" s="372">
        <f>SUM(AG51,AT51)</f>
        <v>0</v>
      </c>
      <c r="AO51" s="372"/>
      <c r="AP51" s="372"/>
      <c r="AQ51" s="88" t="s">
        <v>21</v>
      </c>
      <c r="AR51" s="71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70</v>
      </c>
      <c r="BT51" s="93" t="s">
        <v>71</v>
      </c>
      <c r="BV51" s="93" t="s">
        <v>72</v>
      </c>
      <c r="BW51" s="93" t="s">
        <v>7</v>
      </c>
      <c r="BX51" s="93" t="s">
        <v>73</v>
      </c>
      <c r="CL51" s="93" t="s">
        <v>21</v>
      </c>
    </row>
    <row r="52" spans="1:90" s="5" customFormat="1" ht="37.5" customHeight="1">
      <c r="A52" s="94" t="s">
        <v>74</v>
      </c>
      <c r="B52" s="95"/>
      <c r="C52" s="96"/>
      <c r="D52" s="370" t="s">
        <v>16</v>
      </c>
      <c r="E52" s="370"/>
      <c r="F52" s="370"/>
      <c r="G52" s="370"/>
      <c r="H52" s="370"/>
      <c r="I52" s="97"/>
      <c r="J52" s="370" t="s">
        <v>19</v>
      </c>
      <c r="K52" s="370"/>
      <c r="L52" s="370"/>
      <c r="M52" s="370"/>
      <c r="N52" s="370"/>
      <c r="O52" s="370"/>
      <c r="P52" s="370"/>
      <c r="Q52" s="370"/>
      <c r="R52" s="370"/>
      <c r="S52" s="370"/>
      <c r="T52" s="370"/>
      <c r="U52" s="370"/>
      <c r="V52" s="370"/>
      <c r="W52" s="370"/>
      <c r="X52" s="370"/>
      <c r="Y52" s="370"/>
      <c r="Z52" s="370"/>
      <c r="AA52" s="370"/>
      <c r="AB52" s="370"/>
      <c r="AC52" s="370"/>
      <c r="AD52" s="370"/>
      <c r="AE52" s="370"/>
      <c r="AF52" s="370"/>
      <c r="AG52" s="368">
        <f ca="1">'AHOLSPRISAL - REKONSTRUKC...'!J25</f>
        <v>0</v>
      </c>
      <c r="AH52" s="369"/>
      <c r="AI52" s="369"/>
      <c r="AJ52" s="369"/>
      <c r="AK52" s="369"/>
      <c r="AL52" s="369"/>
      <c r="AM52" s="369"/>
      <c r="AN52" s="368">
        <f>SUM(AG52,AT52)</f>
        <v>0</v>
      </c>
      <c r="AO52" s="369"/>
      <c r="AP52" s="369"/>
      <c r="AQ52" s="98" t="s">
        <v>75</v>
      </c>
      <c r="AR52" s="99"/>
      <c r="AS52" s="100">
        <v>0</v>
      </c>
      <c r="AT52" s="101">
        <f>ROUND(SUM(AV52:AW52),2)</f>
        <v>0</v>
      </c>
      <c r="AU52" s="102">
        <f ca="1">'AHOLSPRISAL - REKONSTRUKC...'!P83</f>
        <v>0</v>
      </c>
      <c r="AV52" s="101">
        <f ca="1">'AHOLSPRISAL - REKONSTRUKC...'!J28</f>
        <v>0</v>
      </c>
      <c r="AW52" s="101">
        <f ca="1">'AHOLSPRISAL - REKONSTRUKC...'!J29</f>
        <v>0</v>
      </c>
      <c r="AX52" s="101">
        <f ca="1">'AHOLSPRISAL - REKONSTRUKC...'!J30</f>
        <v>0</v>
      </c>
      <c r="AY52" s="101">
        <f ca="1">'AHOLSPRISAL - REKONSTRUKC...'!J31</f>
        <v>0</v>
      </c>
      <c r="AZ52" s="101">
        <f ca="1">'AHOLSPRISAL - REKONSTRUKC...'!F28</f>
        <v>0</v>
      </c>
      <c r="BA52" s="101">
        <f ca="1">'AHOLSPRISAL - REKONSTRUKC...'!F29</f>
        <v>0</v>
      </c>
      <c r="BB52" s="101">
        <f ca="1">'AHOLSPRISAL - REKONSTRUKC...'!F30</f>
        <v>0</v>
      </c>
      <c r="BC52" s="101">
        <f ca="1">'AHOLSPRISAL - REKONSTRUKC...'!F31</f>
        <v>0</v>
      </c>
      <c r="BD52" s="103">
        <f ca="1">'AHOLSPRISAL - REKONSTRUKC...'!F32</f>
        <v>0</v>
      </c>
      <c r="BT52" s="104" t="s">
        <v>76</v>
      </c>
      <c r="BU52" s="104" t="s">
        <v>77</v>
      </c>
      <c r="BV52" s="104" t="s">
        <v>72</v>
      </c>
      <c r="BW52" s="104" t="s">
        <v>7</v>
      </c>
      <c r="BX52" s="104" t="s">
        <v>73</v>
      </c>
      <c r="CL52" s="104" t="s">
        <v>21</v>
      </c>
    </row>
    <row r="53" spans="1:90" s="1" customFormat="1" ht="30" customHeight="1">
      <c r="B53" s="41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1"/>
    </row>
    <row r="54" spans="1:90" s="1" customFormat="1" ht="6.95" customHeight="1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61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X32:AB32"/>
    <mergeCell ref="AK32:AO32"/>
    <mergeCell ref="AS46:AT48"/>
    <mergeCell ref="C49:G49"/>
    <mergeCell ref="I49:AF49"/>
    <mergeCell ref="AG49:AM49"/>
    <mergeCell ref="AN49:AP49"/>
    <mergeCell ref="L29:O29"/>
    <mergeCell ref="W29:AE29"/>
    <mergeCell ref="AK29:AO29"/>
    <mergeCell ref="L28:O28"/>
    <mergeCell ref="L30:O30"/>
    <mergeCell ref="W30:AE30"/>
    <mergeCell ref="AK30:AO30"/>
    <mergeCell ref="AK23:AO23"/>
    <mergeCell ref="L25:O25"/>
    <mergeCell ref="W25:AE25"/>
    <mergeCell ref="AK25:AO25"/>
    <mergeCell ref="L26:O26"/>
    <mergeCell ref="W28:AE28"/>
    <mergeCell ref="AK28:AO28"/>
    <mergeCell ref="W26:AE26"/>
    <mergeCell ref="AK26:AO26"/>
    <mergeCell ref="L27:O27"/>
    <mergeCell ref="W27:AE27"/>
    <mergeCell ref="AK27:AO27"/>
    <mergeCell ref="BE5:BE32"/>
    <mergeCell ref="K5:AO5"/>
    <mergeCell ref="K6:AO6"/>
    <mergeCell ref="E14:AJ14"/>
    <mergeCell ref="E20:AN20"/>
  </mergeCells>
  <phoneticPr fontId="49" type="noConversion"/>
  <hyperlinks>
    <hyperlink ref="K1:S1" location="C2" display="1) Rekapitulace stavby"/>
    <hyperlink ref="W1:AI1" location="C51" display="2) Rekapitulace objektů stavby a soupisů prací"/>
    <hyperlink ref="A52" location="'AHOLSPRISAL - REKONSTRUKC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3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106"/>
      <c r="C1" s="106"/>
      <c r="D1" s="107" t="s">
        <v>1</v>
      </c>
      <c r="E1" s="106"/>
      <c r="F1" s="108" t="s">
        <v>78</v>
      </c>
      <c r="G1" s="378" t="s">
        <v>79</v>
      </c>
      <c r="H1" s="378"/>
      <c r="I1" s="109"/>
      <c r="J1" s="108" t="s">
        <v>80</v>
      </c>
      <c r="K1" s="107" t="s">
        <v>81</v>
      </c>
      <c r="L1" s="108" t="s">
        <v>82</v>
      </c>
      <c r="M1" s="108"/>
      <c r="N1" s="108"/>
      <c r="O1" s="108"/>
      <c r="P1" s="108"/>
      <c r="Q1" s="108"/>
      <c r="R1" s="108"/>
      <c r="S1" s="108"/>
      <c r="T1" s="108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4" t="s">
        <v>7</v>
      </c>
      <c r="AZ2" s="110" t="s">
        <v>83</v>
      </c>
      <c r="BA2" s="110" t="s">
        <v>21</v>
      </c>
      <c r="BB2" s="110" t="s">
        <v>21</v>
      </c>
      <c r="BC2" s="110" t="s">
        <v>84</v>
      </c>
      <c r="BD2" s="110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85</v>
      </c>
      <c r="AZ3" s="110" t="s">
        <v>86</v>
      </c>
      <c r="BA3" s="110" t="s">
        <v>21</v>
      </c>
      <c r="BB3" s="110" t="s">
        <v>21</v>
      </c>
      <c r="BC3" s="110" t="s">
        <v>87</v>
      </c>
      <c r="BD3" s="110" t="s">
        <v>85</v>
      </c>
    </row>
    <row r="4" spans="1:70" ht="36.950000000000003" customHeight="1">
      <c r="B4" s="28"/>
      <c r="C4" s="29"/>
      <c r="D4" s="30" t="s">
        <v>88</v>
      </c>
      <c r="E4" s="29"/>
      <c r="F4" s="29"/>
      <c r="G4" s="29"/>
      <c r="H4" s="29"/>
      <c r="I4" s="112"/>
      <c r="J4" s="29"/>
      <c r="K4" s="31"/>
      <c r="M4" s="32" t="s">
        <v>12</v>
      </c>
      <c r="AT4" s="24" t="s">
        <v>6</v>
      </c>
      <c r="AZ4" s="110" t="s">
        <v>89</v>
      </c>
      <c r="BA4" s="110" t="s">
        <v>21</v>
      </c>
      <c r="BB4" s="110" t="s">
        <v>21</v>
      </c>
      <c r="BC4" s="110" t="s">
        <v>90</v>
      </c>
      <c r="BD4" s="110" t="s">
        <v>85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  <c r="AZ5" s="110" t="s">
        <v>91</v>
      </c>
      <c r="BA5" s="110" t="s">
        <v>21</v>
      </c>
      <c r="BB5" s="110" t="s">
        <v>21</v>
      </c>
      <c r="BC5" s="110" t="s">
        <v>92</v>
      </c>
      <c r="BD5" s="110" t="s">
        <v>85</v>
      </c>
    </row>
    <row r="6" spans="1:70" s="1" customFormat="1" ht="15">
      <c r="B6" s="41"/>
      <c r="C6" s="42"/>
      <c r="D6" s="37" t="s">
        <v>18</v>
      </c>
      <c r="E6" s="42"/>
      <c r="F6" s="42"/>
      <c r="G6" s="42"/>
      <c r="H6" s="42"/>
      <c r="I6" s="113"/>
      <c r="J6" s="42"/>
      <c r="K6" s="45"/>
    </row>
    <row r="7" spans="1:70" s="1" customFormat="1" ht="36.950000000000003" customHeight="1">
      <c r="B7" s="41"/>
      <c r="C7" s="42"/>
      <c r="D7" s="42"/>
      <c r="E7" s="379" t="s">
        <v>19</v>
      </c>
      <c r="F7" s="380"/>
      <c r="G7" s="380"/>
      <c r="H7" s="380"/>
      <c r="I7" s="113"/>
      <c r="J7" s="42"/>
      <c r="K7" s="45"/>
    </row>
    <row r="8" spans="1:70" s="1" customFormat="1">
      <c r="B8" s="41"/>
      <c r="C8" s="42"/>
      <c r="D8" s="42"/>
      <c r="E8" s="42"/>
      <c r="F8" s="42"/>
      <c r="G8" s="42"/>
      <c r="H8" s="42"/>
      <c r="I8" s="113"/>
      <c r="J8" s="42"/>
      <c r="K8" s="45"/>
    </row>
    <row r="9" spans="1:70" s="1" customFormat="1" ht="14.45" customHeight="1">
      <c r="B9" s="41"/>
      <c r="C9" s="42"/>
      <c r="D9" s="37" t="s">
        <v>20</v>
      </c>
      <c r="E9" s="42"/>
      <c r="F9" s="35" t="s">
        <v>21</v>
      </c>
      <c r="G9" s="42"/>
      <c r="H9" s="42"/>
      <c r="I9" s="114" t="s">
        <v>22</v>
      </c>
      <c r="J9" s="35" t="s">
        <v>21</v>
      </c>
      <c r="K9" s="45"/>
    </row>
    <row r="10" spans="1:70" s="1" customFormat="1" ht="14.45" customHeight="1">
      <c r="B10" s="41"/>
      <c r="C10" s="42"/>
      <c r="D10" s="37" t="s">
        <v>23</v>
      </c>
      <c r="E10" s="42"/>
      <c r="F10" s="35" t="s">
        <v>24</v>
      </c>
      <c r="G10" s="42"/>
      <c r="H10" s="42"/>
      <c r="I10" s="114" t="s">
        <v>25</v>
      </c>
      <c r="J10" s="115" t="str">
        <f ca="1">'Rekapitulace stavby'!AN8</f>
        <v>18.7.2017</v>
      </c>
      <c r="K10" s="45"/>
    </row>
    <row r="11" spans="1:70" s="1" customFormat="1" ht="10.9" customHeight="1">
      <c r="B11" s="41"/>
      <c r="C11" s="42"/>
      <c r="D11" s="42"/>
      <c r="E11" s="42"/>
      <c r="F11" s="42"/>
      <c r="G11" s="42"/>
      <c r="H11" s="42"/>
      <c r="I11" s="113"/>
      <c r="J11" s="42"/>
      <c r="K11" s="45"/>
    </row>
    <row r="12" spans="1:70" s="1" customFormat="1" ht="14.45" customHeight="1">
      <c r="B12" s="41"/>
      <c r="C12" s="42"/>
      <c r="D12" s="37" t="s">
        <v>27</v>
      </c>
      <c r="E12" s="42"/>
      <c r="F12" s="42"/>
      <c r="G12" s="42"/>
      <c r="H12" s="42"/>
      <c r="I12" s="114" t="s">
        <v>28</v>
      </c>
      <c r="J12" s="35" t="s">
        <v>21</v>
      </c>
      <c r="K12" s="45"/>
    </row>
    <row r="13" spans="1:70" s="1" customFormat="1" ht="18" customHeight="1">
      <c r="B13" s="41"/>
      <c r="C13" s="42"/>
      <c r="D13" s="42"/>
      <c r="E13" s="35" t="s">
        <v>29</v>
      </c>
      <c r="F13" s="42"/>
      <c r="G13" s="42"/>
      <c r="H13" s="42"/>
      <c r="I13" s="114" t="s">
        <v>30</v>
      </c>
      <c r="J13" s="35" t="s">
        <v>21</v>
      </c>
      <c r="K13" s="45"/>
    </row>
    <row r="14" spans="1:70" s="1" customFormat="1" ht="6.95" customHeight="1">
      <c r="B14" s="41"/>
      <c r="C14" s="42"/>
      <c r="D14" s="42"/>
      <c r="E14" s="42"/>
      <c r="F14" s="42"/>
      <c r="G14" s="42"/>
      <c r="H14" s="42"/>
      <c r="I14" s="113"/>
      <c r="J14" s="42"/>
      <c r="K14" s="45"/>
    </row>
    <row r="15" spans="1:70" s="1" customFormat="1" ht="14.45" customHeight="1">
      <c r="B15" s="41"/>
      <c r="C15" s="42"/>
      <c r="D15" s="37" t="s">
        <v>31</v>
      </c>
      <c r="E15" s="42"/>
      <c r="F15" s="42"/>
      <c r="G15" s="42"/>
      <c r="H15" s="42"/>
      <c r="I15" s="114" t="s">
        <v>28</v>
      </c>
      <c r="J15" s="35" t="str">
        <f ca="1">IF('Rekapitulace stavby'!AN13="Vyplň údaj","",IF('Rekapitulace stavby'!AN13="","",'Rekapitulace stavby'!AN13))</f>
        <v/>
      </c>
      <c r="K15" s="45"/>
    </row>
    <row r="16" spans="1:70" s="1" customFormat="1" ht="18" customHeight="1">
      <c r="B16" s="41"/>
      <c r="C16" s="42"/>
      <c r="D16" s="42"/>
      <c r="E16" s="35" t="str">
        <f ca="1">IF('Rekapitulace stavby'!E14="Vyplň údaj","",IF('Rekapitulace stavby'!E14="","",'Rekapitulace stavby'!E14))</f>
        <v/>
      </c>
      <c r="F16" s="42"/>
      <c r="G16" s="42"/>
      <c r="H16" s="42"/>
      <c r="I16" s="114" t="s">
        <v>30</v>
      </c>
      <c r="J16" s="35" t="str">
        <f ca="1">IF('Rekapitulace stavby'!AN14="Vyplň údaj","",IF('Rekapitulace stavby'!AN14="","",'Rekapitulace stavby'!AN14))</f>
        <v/>
      </c>
      <c r="K16" s="45"/>
    </row>
    <row r="17" spans="2:11" s="1" customFormat="1" ht="6.95" customHeight="1">
      <c r="B17" s="41"/>
      <c r="C17" s="42"/>
      <c r="D17" s="42"/>
      <c r="E17" s="42"/>
      <c r="F17" s="42"/>
      <c r="G17" s="42"/>
      <c r="H17" s="42"/>
      <c r="I17" s="113"/>
      <c r="J17" s="42"/>
      <c r="K17" s="45"/>
    </row>
    <row r="18" spans="2:11" s="1" customFormat="1" ht="14.45" customHeight="1">
      <c r="B18" s="41"/>
      <c r="C18" s="42"/>
      <c r="D18" s="37" t="s">
        <v>33</v>
      </c>
      <c r="E18" s="42"/>
      <c r="F18" s="42"/>
      <c r="G18" s="42"/>
      <c r="H18" s="42"/>
      <c r="I18" s="114" t="s">
        <v>28</v>
      </c>
      <c r="J18" s="35" t="s">
        <v>21</v>
      </c>
      <c r="K18" s="45"/>
    </row>
    <row r="19" spans="2:11" s="1" customFormat="1" ht="18" customHeight="1">
      <c r="B19" s="41"/>
      <c r="C19" s="42"/>
      <c r="D19" s="42"/>
      <c r="E19" s="35" t="s">
        <v>34</v>
      </c>
      <c r="F19" s="42"/>
      <c r="G19" s="42"/>
      <c r="H19" s="42"/>
      <c r="I19" s="114" t="s">
        <v>30</v>
      </c>
      <c r="J19" s="35" t="s">
        <v>21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13"/>
      <c r="J20" s="42"/>
      <c r="K20" s="45"/>
    </row>
    <row r="21" spans="2:11" s="1" customFormat="1" ht="14.45" customHeight="1">
      <c r="B21" s="41"/>
      <c r="C21" s="42"/>
      <c r="D21" s="37" t="s">
        <v>36</v>
      </c>
      <c r="E21" s="42"/>
      <c r="F21" s="42"/>
      <c r="G21" s="42"/>
      <c r="H21" s="42"/>
      <c r="I21" s="113"/>
      <c r="J21" s="42"/>
      <c r="K21" s="45"/>
    </row>
    <row r="22" spans="2:11" s="6" customFormat="1" ht="22.5" customHeight="1">
      <c r="B22" s="116"/>
      <c r="C22" s="117"/>
      <c r="D22" s="117"/>
      <c r="E22" s="349" t="s">
        <v>21</v>
      </c>
      <c r="F22" s="349"/>
      <c r="G22" s="349"/>
      <c r="H22" s="349"/>
      <c r="I22" s="118"/>
      <c r="J22" s="117"/>
      <c r="K22" s="119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13"/>
      <c r="J23" s="42"/>
      <c r="K23" s="45"/>
    </row>
    <row r="24" spans="2:11" s="1" customFormat="1" ht="6.95" customHeight="1">
      <c r="B24" s="41"/>
      <c r="C24" s="42"/>
      <c r="D24" s="84"/>
      <c r="E24" s="84"/>
      <c r="F24" s="84"/>
      <c r="G24" s="84"/>
      <c r="H24" s="84"/>
      <c r="I24" s="120"/>
      <c r="J24" s="84"/>
      <c r="K24" s="121"/>
    </row>
    <row r="25" spans="2:11" s="1" customFormat="1" ht="25.35" customHeight="1">
      <c r="B25" s="41"/>
      <c r="C25" s="42"/>
      <c r="D25" s="122" t="s">
        <v>37</v>
      </c>
      <c r="E25" s="42"/>
      <c r="F25" s="42"/>
      <c r="G25" s="42"/>
      <c r="H25" s="42"/>
      <c r="I25" s="113"/>
      <c r="J25" s="123">
        <f>ROUND(J83,2)</f>
        <v>0</v>
      </c>
      <c r="K25" s="45"/>
    </row>
    <row r="26" spans="2:11" s="1" customFormat="1" ht="6.95" customHeight="1">
      <c r="B26" s="41"/>
      <c r="C26" s="42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14.45" customHeight="1">
      <c r="B27" s="41"/>
      <c r="C27" s="42"/>
      <c r="D27" s="42"/>
      <c r="E27" s="42"/>
      <c r="F27" s="46" t="s">
        <v>39</v>
      </c>
      <c r="G27" s="42"/>
      <c r="H27" s="42"/>
      <c r="I27" s="124" t="s">
        <v>38</v>
      </c>
      <c r="J27" s="46" t="s">
        <v>40</v>
      </c>
      <c r="K27" s="45"/>
    </row>
    <row r="28" spans="2:11" s="1" customFormat="1" ht="14.45" customHeight="1">
      <c r="B28" s="41"/>
      <c r="C28" s="42"/>
      <c r="D28" s="49" t="s">
        <v>41</v>
      </c>
      <c r="E28" s="49" t="s">
        <v>42</v>
      </c>
      <c r="F28" s="125">
        <f>ROUND(SUM(BE83:BE430), 2)</f>
        <v>0</v>
      </c>
      <c r="G28" s="42"/>
      <c r="H28" s="42"/>
      <c r="I28" s="126">
        <v>0.21</v>
      </c>
      <c r="J28" s="125">
        <f>ROUND(ROUND((SUM(BE83:BE430)), 2)*I28, 2)</f>
        <v>0</v>
      </c>
      <c r="K28" s="45"/>
    </row>
    <row r="29" spans="2:11" s="1" customFormat="1" ht="14.45" customHeight="1">
      <c r="B29" s="41"/>
      <c r="C29" s="42"/>
      <c r="D29" s="42"/>
      <c r="E29" s="49" t="s">
        <v>43</v>
      </c>
      <c r="F29" s="125">
        <f>ROUND(SUM(BF83:BF430), 2)</f>
        <v>0</v>
      </c>
      <c r="G29" s="42"/>
      <c r="H29" s="42"/>
      <c r="I29" s="126">
        <v>0.15</v>
      </c>
      <c r="J29" s="125">
        <f>ROUND(ROUND((SUM(BF83:BF430)), 2)*I29, 2)</f>
        <v>0</v>
      </c>
      <c r="K29" s="45"/>
    </row>
    <row r="30" spans="2:11" s="1" customFormat="1" ht="14.45" hidden="1" customHeight="1">
      <c r="B30" s="41"/>
      <c r="C30" s="42"/>
      <c r="D30" s="42"/>
      <c r="E30" s="49" t="s">
        <v>44</v>
      </c>
      <c r="F30" s="125">
        <f>ROUND(SUM(BG83:BG430), 2)</f>
        <v>0</v>
      </c>
      <c r="G30" s="42"/>
      <c r="H30" s="42"/>
      <c r="I30" s="126">
        <v>0.21</v>
      </c>
      <c r="J30" s="125">
        <v>0</v>
      </c>
      <c r="K30" s="45"/>
    </row>
    <row r="31" spans="2:11" s="1" customFormat="1" ht="14.45" hidden="1" customHeight="1">
      <c r="B31" s="41"/>
      <c r="C31" s="42"/>
      <c r="D31" s="42"/>
      <c r="E31" s="49" t="s">
        <v>45</v>
      </c>
      <c r="F31" s="125">
        <f>ROUND(SUM(BH83:BH430), 2)</f>
        <v>0</v>
      </c>
      <c r="G31" s="42"/>
      <c r="H31" s="42"/>
      <c r="I31" s="126">
        <v>0.15</v>
      </c>
      <c r="J31" s="125"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25">
        <f>ROUND(SUM(BI83:BI430), 2)</f>
        <v>0</v>
      </c>
      <c r="G32" s="42"/>
      <c r="H32" s="42"/>
      <c r="I32" s="126">
        <v>0</v>
      </c>
      <c r="J32" s="125">
        <v>0</v>
      </c>
      <c r="K32" s="45"/>
    </row>
    <row r="33" spans="2:11" s="1" customFormat="1" ht="6.95" customHeight="1">
      <c r="B33" s="41"/>
      <c r="C33" s="42"/>
      <c r="D33" s="42"/>
      <c r="E33" s="42"/>
      <c r="F33" s="42"/>
      <c r="G33" s="42"/>
      <c r="H33" s="42"/>
      <c r="I33" s="113"/>
      <c r="J33" s="42"/>
      <c r="K33" s="45"/>
    </row>
    <row r="34" spans="2:11" s="1" customFormat="1" ht="25.35" customHeight="1">
      <c r="B34" s="41"/>
      <c r="C34" s="51"/>
      <c r="D34" s="52" t="s">
        <v>47</v>
      </c>
      <c r="E34" s="53"/>
      <c r="F34" s="53"/>
      <c r="G34" s="127" t="s">
        <v>48</v>
      </c>
      <c r="H34" s="54" t="s">
        <v>49</v>
      </c>
      <c r="I34" s="130"/>
      <c r="J34" s="131">
        <f>SUM(J25:J32)</f>
        <v>0</v>
      </c>
      <c r="K34" s="132"/>
    </row>
    <row r="35" spans="2:11" s="1" customFormat="1" ht="14.45" customHeight="1">
      <c r="B35" s="56"/>
      <c r="C35" s="57"/>
      <c r="D35" s="57"/>
      <c r="E35" s="57"/>
      <c r="F35" s="57"/>
      <c r="G35" s="57"/>
      <c r="H35" s="57"/>
      <c r="I35" s="133"/>
      <c r="J35" s="57"/>
      <c r="K35" s="58"/>
    </row>
    <row r="39" spans="2:11" s="1" customFormat="1" ht="6.95" customHeight="1">
      <c r="B39" s="134"/>
      <c r="C39" s="135"/>
      <c r="D39" s="135"/>
      <c r="E39" s="135"/>
      <c r="F39" s="135"/>
      <c r="G39" s="135"/>
      <c r="H39" s="135"/>
      <c r="I39" s="136"/>
      <c r="J39" s="135"/>
      <c r="K39" s="137"/>
    </row>
    <row r="40" spans="2:11" s="1" customFormat="1" ht="36.950000000000003" customHeight="1">
      <c r="B40" s="41"/>
      <c r="C40" s="30" t="s">
        <v>93</v>
      </c>
      <c r="D40" s="42"/>
      <c r="E40" s="42"/>
      <c r="F40" s="42"/>
      <c r="G40" s="42"/>
      <c r="H40" s="42"/>
      <c r="I40" s="113"/>
      <c r="J40" s="42"/>
      <c r="K40" s="45"/>
    </row>
    <row r="41" spans="2:11" s="1" customFormat="1" ht="6.95" customHeight="1">
      <c r="B41" s="41"/>
      <c r="C41" s="42"/>
      <c r="D41" s="42"/>
      <c r="E41" s="42"/>
      <c r="F41" s="42"/>
      <c r="G41" s="42"/>
      <c r="H41" s="42"/>
      <c r="I41" s="113"/>
      <c r="J41" s="42"/>
      <c r="K41" s="45"/>
    </row>
    <row r="42" spans="2:11" s="1" customFormat="1" ht="14.45" customHeight="1">
      <c r="B42" s="41"/>
      <c r="C42" s="37" t="s">
        <v>18</v>
      </c>
      <c r="D42" s="42"/>
      <c r="E42" s="42"/>
      <c r="F42" s="42"/>
      <c r="G42" s="42"/>
      <c r="H42" s="42"/>
      <c r="I42" s="113"/>
      <c r="J42" s="42"/>
      <c r="K42" s="45"/>
    </row>
    <row r="43" spans="2:11" s="1" customFormat="1" ht="23.25" customHeight="1">
      <c r="B43" s="41"/>
      <c r="C43" s="42"/>
      <c r="D43" s="42"/>
      <c r="E43" s="379" t="str">
        <f>E7</f>
        <v>REKONSTRUKCE INTERIÉRU PŘÍSÁLÍ OBJEKTU LIDOVÉ SADY Č.P. 425/1, LIBEREC</v>
      </c>
      <c r="F43" s="380"/>
      <c r="G43" s="380"/>
      <c r="H43" s="380"/>
      <c r="I43" s="113"/>
      <c r="J43" s="42"/>
      <c r="K43" s="45"/>
    </row>
    <row r="44" spans="2:11" s="1" customFormat="1" ht="6.95" customHeight="1">
      <c r="B44" s="41"/>
      <c r="C44" s="42"/>
      <c r="D44" s="42"/>
      <c r="E44" s="42"/>
      <c r="F44" s="42"/>
      <c r="G44" s="42"/>
      <c r="H44" s="42"/>
      <c r="I44" s="113"/>
      <c r="J44" s="42"/>
      <c r="K44" s="45"/>
    </row>
    <row r="45" spans="2:11" s="1" customFormat="1" ht="18" customHeight="1">
      <c r="B45" s="41"/>
      <c r="C45" s="37" t="s">
        <v>23</v>
      </c>
      <c r="D45" s="42"/>
      <c r="E45" s="42"/>
      <c r="F45" s="35" t="str">
        <f>F10</f>
        <v xml:space="preserve"> </v>
      </c>
      <c r="G45" s="42"/>
      <c r="H45" s="42"/>
      <c r="I45" s="114" t="s">
        <v>25</v>
      </c>
      <c r="J45" s="115" t="str">
        <f>IF(J10="","",J10)</f>
        <v>18.7.2017</v>
      </c>
      <c r="K45" s="45"/>
    </row>
    <row r="46" spans="2:11" s="1" customFormat="1" ht="6.95" customHeight="1">
      <c r="B46" s="41"/>
      <c r="C46" s="42"/>
      <c r="D46" s="42"/>
      <c r="E46" s="42"/>
      <c r="F46" s="42"/>
      <c r="G46" s="42"/>
      <c r="H46" s="42"/>
      <c r="I46" s="113"/>
      <c r="J46" s="42"/>
      <c r="K46" s="45"/>
    </row>
    <row r="47" spans="2:11" s="1" customFormat="1" ht="15">
      <c r="B47" s="41"/>
      <c r="C47" s="37" t="s">
        <v>27</v>
      </c>
      <c r="D47" s="42"/>
      <c r="E47" s="42"/>
      <c r="F47" s="35" t="str">
        <f>E13</f>
        <v>STATUTARNÍ MĚSTO LIBEREC</v>
      </c>
      <c r="G47" s="42"/>
      <c r="H47" s="42"/>
      <c r="I47" s="114" t="s">
        <v>33</v>
      </c>
      <c r="J47" s="35" t="str">
        <f>E19</f>
        <v>STUDIO ARTIKL, ING.ARCH.F. HORATSCHKE</v>
      </c>
      <c r="K47" s="45"/>
    </row>
    <row r="48" spans="2:11" s="1" customFormat="1" ht="14.45" customHeight="1">
      <c r="B48" s="41"/>
      <c r="C48" s="37" t="s">
        <v>31</v>
      </c>
      <c r="D48" s="42"/>
      <c r="E48" s="42"/>
      <c r="F48" s="35" t="str">
        <f>IF(E16="","",E16)</f>
        <v/>
      </c>
      <c r="G48" s="42"/>
      <c r="H48" s="42"/>
      <c r="I48" s="113"/>
      <c r="J48" s="42"/>
      <c r="K48" s="45"/>
    </row>
    <row r="49" spans="2:47" s="1" customFormat="1" ht="10.35" customHeight="1">
      <c r="B49" s="41"/>
      <c r="C49" s="42"/>
      <c r="D49" s="42"/>
      <c r="E49" s="42"/>
      <c r="F49" s="42"/>
      <c r="G49" s="42"/>
      <c r="H49" s="42"/>
      <c r="I49" s="113"/>
      <c r="J49" s="42"/>
      <c r="K49" s="45"/>
    </row>
    <row r="50" spans="2:47" s="1" customFormat="1" ht="29.25" customHeight="1">
      <c r="B50" s="41"/>
      <c r="C50" s="138" t="s">
        <v>94</v>
      </c>
      <c r="D50" s="51"/>
      <c r="E50" s="51"/>
      <c r="F50" s="51"/>
      <c r="G50" s="51"/>
      <c r="H50" s="51"/>
      <c r="I50" s="139"/>
      <c r="J50" s="140" t="s">
        <v>95</v>
      </c>
      <c r="K50" s="55"/>
    </row>
    <row r="51" spans="2:47" s="1" customFormat="1" ht="10.35" customHeight="1">
      <c r="B51" s="41"/>
      <c r="C51" s="42"/>
      <c r="D51" s="42"/>
      <c r="E51" s="42"/>
      <c r="F51" s="42"/>
      <c r="G51" s="42"/>
      <c r="H51" s="42"/>
      <c r="I51" s="113"/>
      <c r="J51" s="42"/>
      <c r="K51" s="45"/>
    </row>
    <row r="52" spans="2:47" s="1" customFormat="1" ht="29.25" customHeight="1">
      <c r="B52" s="41"/>
      <c r="C52" s="141" t="s">
        <v>96</v>
      </c>
      <c r="D52" s="42"/>
      <c r="E52" s="42"/>
      <c r="F52" s="42"/>
      <c r="G52" s="42"/>
      <c r="H52" s="42"/>
      <c r="I52" s="113"/>
      <c r="J52" s="123">
        <f>J83</f>
        <v>0</v>
      </c>
      <c r="K52" s="45"/>
      <c r="AU52" s="24" t="s">
        <v>97</v>
      </c>
    </row>
    <row r="53" spans="2:47" s="7" customFormat="1" ht="24.95" customHeight="1">
      <c r="B53" s="142"/>
      <c r="C53" s="143"/>
      <c r="D53" s="144" t="s">
        <v>98</v>
      </c>
      <c r="E53" s="145"/>
      <c r="F53" s="145"/>
      <c r="G53" s="145"/>
      <c r="H53" s="145"/>
      <c r="I53" s="146"/>
      <c r="J53" s="147">
        <f>J84</f>
        <v>0</v>
      </c>
      <c r="K53" s="148"/>
    </row>
    <row r="54" spans="2:47" s="8" customFormat="1" ht="19.899999999999999" customHeight="1">
      <c r="B54" s="149"/>
      <c r="C54" s="150"/>
      <c r="D54" s="151" t="s">
        <v>99</v>
      </c>
      <c r="E54" s="152"/>
      <c r="F54" s="152"/>
      <c r="G54" s="152"/>
      <c r="H54" s="152"/>
      <c r="I54" s="153"/>
      <c r="J54" s="154">
        <f>J85</f>
        <v>0</v>
      </c>
      <c r="K54" s="155"/>
    </row>
    <row r="55" spans="2:47" s="8" customFormat="1" ht="19.899999999999999" customHeight="1">
      <c r="B55" s="149"/>
      <c r="C55" s="150"/>
      <c r="D55" s="151" t="s">
        <v>100</v>
      </c>
      <c r="E55" s="152"/>
      <c r="F55" s="152"/>
      <c r="G55" s="152"/>
      <c r="H55" s="152"/>
      <c r="I55" s="153"/>
      <c r="J55" s="154">
        <f>J176</f>
        <v>0</v>
      </c>
      <c r="K55" s="155"/>
    </row>
    <row r="56" spans="2:47" s="8" customFormat="1" ht="19.899999999999999" customHeight="1">
      <c r="B56" s="149"/>
      <c r="C56" s="150"/>
      <c r="D56" s="151" t="s">
        <v>101</v>
      </c>
      <c r="E56" s="152"/>
      <c r="F56" s="152"/>
      <c r="G56" s="152"/>
      <c r="H56" s="152"/>
      <c r="I56" s="153"/>
      <c r="J56" s="154">
        <f>J251</f>
        <v>0</v>
      </c>
      <c r="K56" s="155"/>
    </row>
    <row r="57" spans="2:47" s="8" customFormat="1" ht="19.899999999999999" customHeight="1">
      <c r="B57" s="149"/>
      <c r="C57" s="150"/>
      <c r="D57" s="151" t="s">
        <v>102</v>
      </c>
      <c r="E57" s="152"/>
      <c r="F57" s="152"/>
      <c r="G57" s="152"/>
      <c r="H57" s="152"/>
      <c r="I57" s="153"/>
      <c r="J57" s="154">
        <f>J277</f>
        <v>0</v>
      </c>
      <c r="K57" s="155"/>
    </row>
    <row r="58" spans="2:47" s="7" customFormat="1" ht="24.95" customHeight="1">
      <c r="B58" s="142"/>
      <c r="C58" s="143"/>
      <c r="D58" s="144" t="s">
        <v>103</v>
      </c>
      <c r="E58" s="145"/>
      <c r="F58" s="145"/>
      <c r="G58" s="145"/>
      <c r="H58" s="145"/>
      <c r="I58" s="146"/>
      <c r="J58" s="147">
        <f>J279</f>
        <v>0</v>
      </c>
      <c r="K58" s="148"/>
    </row>
    <row r="59" spans="2:47" s="8" customFormat="1" ht="19.899999999999999" customHeight="1">
      <c r="B59" s="149"/>
      <c r="C59" s="150"/>
      <c r="D59" s="151" t="s">
        <v>104</v>
      </c>
      <c r="E59" s="152"/>
      <c r="F59" s="152"/>
      <c r="G59" s="152"/>
      <c r="H59" s="152"/>
      <c r="I59" s="153"/>
      <c r="J59" s="154">
        <f>J280</f>
        <v>0</v>
      </c>
      <c r="K59" s="155"/>
    </row>
    <row r="60" spans="2:47" s="8" customFormat="1" ht="19.899999999999999" customHeight="1">
      <c r="B60" s="149"/>
      <c r="C60" s="150"/>
      <c r="D60" s="151" t="s">
        <v>105</v>
      </c>
      <c r="E60" s="152"/>
      <c r="F60" s="152"/>
      <c r="G60" s="152"/>
      <c r="H60" s="152"/>
      <c r="I60" s="153"/>
      <c r="J60" s="154">
        <f>J313</f>
        <v>0</v>
      </c>
      <c r="K60" s="155"/>
    </row>
    <row r="61" spans="2:47" s="8" customFormat="1" ht="19.899999999999999" customHeight="1">
      <c r="B61" s="149"/>
      <c r="C61" s="150"/>
      <c r="D61" s="151" t="s">
        <v>106</v>
      </c>
      <c r="E61" s="152"/>
      <c r="F61" s="152"/>
      <c r="G61" s="152"/>
      <c r="H61" s="152"/>
      <c r="I61" s="153"/>
      <c r="J61" s="154">
        <f>J367</f>
        <v>0</v>
      </c>
      <c r="K61" s="155"/>
    </row>
    <row r="62" spans="2:47" s="8" customFormat="1" ht="19.899999999999999" customHeight="1">
      <c r="B62" s="149"/>
      <c r="C62" s="150"/>
      <c r="D62" s="151" t="s">
        <v>107</v>
      </c>
      <c r="E62" s="152"/>
      <c r="F62" s="152"/>
      <c r="G62" s="152"/>
      <c r="H62" s="152"/>
      <c r="I62" s="153"/>
      <c r="J62" s="154">
        <f>J386</f>
        <v>0</v>
      </c>
      <c r="K62" s="155"/>
    </row>
    <row r="63" spans="2:47" s="7" customFormat="1" ht="24.95" customHeight="1">
      <c r="B63" s="142"/>
      <c r="C63" s="143"/>
      <c r="D63" s="144" t="s">
        <v>108</v>
      </c>
      <c r="E63" s="145"/>
      <c r="F63" s="145"/>
      <c r="G63" s="145"/>
      <c r="H63" s="145"/>
      <c r="I63" s="146"/>
      <c r="J63" s="147">
        <f>J424</f>
        <v>0</v>
      </c>
      <c r="K63" s="148"/>
    </row>
    <row r="64" spans="2:47" s="8" customFormat="1" ht="19.899999999999999" customHeight="1">
      <c r="B64" s="149"/>
      <c r="C64" s="150"/>
      <c r="D64" s="151" t="s">
        <v>109</v>
      </c>
      <c r="E64" s="152"/>
      <c r="F64" s="152"/>
      <c r="G64" s="152"/>
      <c r="H64" s="152"/>
      <c r="I64" s="153"/>
      <c r="J64" s="154">
        <f>J425</f>
        <v>0</v>
      </c>
      <c r="K64" s="155"/>
    </row>
    <row r="65" spans="2:12" s="7" customFormat="1" ht="24.95" customHeight="1">
      <c r="B65" s="142"/>
      <c r="C65" s="143"/>
      <c r="D65" s="144" t="s">
        <v>110</v>
      </c>
      <c r="E65" s="145"/>
      <c r="F65" s="145"/>
      <c r="G65" s="145"/>
      <c r="H65" s="145"/>
      <c r="I65" s="146"/>
      <c r="J65" s="147">
        <f>J427</f>
        <v>0</v>
      </c>
      <c r="K65" s="148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3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3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36"/>
      <c r="J71" s="60"/>
      <c r="K71" s="60"/>
      <c r="L71" s="61"/>
    </row>
    <row r="72" spans="2:12" s="1" customFormat="1" ht="36.950000000000003" customHeight="1">
      <c r="B72" s="41"/>
      <c r="C72" s="62" t="s">
        <v>111</v>
      </c>
      <c r="D72" s="63"/>
      <c r="E72" s="63"/>
      <c r="F72" s="63"/>
      <c r="G72" s="63"/>
      <c r="H72" s="63"/>
      <c r="I72" s="156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56"/>
      <c r="J73" s="63"/>
      <c r="K73" s="63"/>
      <c r="L73" s="61"/>
    </row>
    <row r="74" spans="2:12" s="1" customFormat="1" ht="14.45" customHeight="1">
      <c r="B74" s="41"/>
      <c r="C74" s="65" t="s">
        <v>18</v>
      </c>
      <c r="D74" s="63"/>
      <c r="E74" s="63"/>
      <c r="F74" s="63"/>
      <c r="G74" s="63"/>
      <c r="H74" s="63"/>
      <c r="I74" s="156"/>
      <c r="J74" s="63"/>
      <c r="K74" s="63"/>
      <c r="L74" s="61"/>
    </row>
    <row r="75" spans="2:12" s="1" customFormat="1" ht="23.25" customHeight="1">
      <c r="B75" s="41"/>
      <c r="C75" s="63"/>
      <c r="D75" s="63"/>
      <c r="E75" s="373" t="str">
        <f>E7</f>
        <v>REKONSTRUKCE INTERIÉRU PŘÍSÁLÍ OBJEKTU LIDOVÉ SADY Č.P. 425/1, LIBEREC</v>
      </c>
      <c r="F75" s="377"/>
      <c r="G75" s="377"/>
      <c r="H75" s="377"/>
      <c r="I75" s="156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56"/>
      <c r="J76" s="63"/>
      <c r="K76" s="63"/>
      <c r="L76" s="61"/>
    </row>
    <row r="77" spans="2:12" s="1" customFormat="1" ht="18" customHeight="1">
      <c r="B77" s="41"/>
      <c r="C77" s="65" t="s">
        <v>23</v>
      </c>
      <c r="D77" s="63"/>
      <c r="E77" s="63"/>
      <c r="F77" s="157" t="str">
        <f>F10</f>
        <v xml:space="preserve"> </v>
      </c>
      <c r="G77" s="63"/>
      <c r="H77" s="63"/>
      <c r="I77" s="158" t="s">
        <v>25</v>
      </c>
      <c r="J77" s="73" t="str">
        <f>IF(J10="","",J10)</f>
        <v>18.7.2017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56"/>
      <c r="J78" s="63"/>
      <c r="K78" s="63"/>
      <c r="L78" s="61"/>
    </row>
    <row r="79" spans="2:12" s="1" customFormat="1" ht="15">
      <c r="B79" s="41"/>
      <c r="C79" s="65" t="s">
        <v>27</v>
      </c>
      <c r="D79" s="63"/>
      <c r="E79" s="63"/>
      <c r="F79" s="157" t="str">
        <f>E13</f>
        <v>STATUTARNÍ MĚSTO LIBEREC</v>
      </c>
      <c r="G79" s="63"/>
      <c r="H79" s="63"/>
      <c r="I79" s="158" t="s">
        <v>33</v>
      </c>
      <c r="J79" s="157" t="str">
        <f>E19</f>
        <v>STUDIO ARTIKL, ING.ARCH.F. HORATSCHKE</v>
      </c>
      <c r="K79" s="63"/>
      <c r="L79" s="61"/>
    </row>
    <row r="80" spans="2:12" s="1" customFormat="1" ht="14.45" customHeight="1">
      <c r="B80" s="41"/>
      <c r="C80" s="65" t="s">
        <v>31</v>
      </c>
      <c r="D80" s="63"/>
      <c r="E80" s="63"/>
      <c r="F80" s="157" t="str">
        <f>IF(E16="","",E16)</f>
        <v/>
      </c>
      <c r="G80" s="63"/>
      <c r="H80" s="63"/>
      <c r="I80" s="156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56"/>
      <c r="J81" s="63"/>
      <c r="K81" s="63"/>
      <c r="L81" s="61"/>
    </row>
    <row r="82" spans="2:65" s="9" customFormat="1" ht="29.25" customHeight="1">
      <c r="B82" s="159"/>
      <c r="C82" s="160" t="s">
        <v>112</v>
      </c>
      <c r="D82" s="161" t="s">
        <v>56</v>
      </c>
      <c r="E82" s="161" t="s">
        <v>52</v>
      </c>
      <c r="F82" s="161" t="s">
        <v>113</v>
      </c>
      <c r="G82" s="161" t="s">
        <v>114</v>
      </c>
      <c r="H82" s="161" t="s">
        <v>115</v>
      </c>
      <c r="I82" s="162" t="s">
        <v>116</v>
      </c>
      <c r="J82" s="161" t="s">
        <v>95</v>
      </c>
      <c r="K82" s="163" t="s">
        <v>117</v>
      </c>
      <c r="L82" s="164"/>
      <c r="M82" s="80" t="s">
        <v>118</v>
      </c>
      <c r="N82" s="81" t="s">
        <v>41</v>
      </c>
      <c r="O82" s="81" t="s">
        <v>119</v>
      </c>
      <c r="P82" s="81" t="s">
        <v>120</v>
      </c>
      <c r="Q82" s="81" t="s">
        <v>121</v>
      </c>
      <c r="R82" s="81" t="s">
        <v>122</v>
      </c>
      <c r="S82" s="81" t="s">
        <v>123</v>
      </c>
      <c r="T82" s="82" t="s">
        <v>124</v>
      </c>
    </row>
    <row r="83" spans="2:65" s="1" customFormat="1" ht="29.25" customHeight="1">
      <c r="B83" s="41"/>
      <c r="C83" s="86" t="s">
        <v>96</v>
      </c>
      <c r="D83" s="63"/>
      <c r="E83" s="63"/>
      <c r="F83" s="63"/>
      <c r="G83" s="63"/>
      <c r="H83" s="63"/>
      <c r="I83" s="156"/>
      <c r="J83" s="165">
        <f>BK83</f>
        <v>0</v>
      </c>
      <c r="K83" s="63"/>
      <c r="L83" s="61"/>
      <c r="M83" s="83"/>
      <c r="N83" s="84"/>
      <c r="O83" s="84"/>
      <c r="P83" s="166">
        <f>P84+P279+P424+P427</f>
        <v>0</v>
      </c>
      <c r="Q83" s="84"/>
      <c r="R83" s="166">
        <f>R84+R279+R424+R427</f>
        <v>10.566090809999999</v>
      </c>
      <c r="S83" s="84"/>
      <c r="T83" s="167">
        <f>T84+T279+T424+T427</f>
        <v>9.7951272799999991</v>
      </c>
      <c r="AT83" s="24" t="s">
        <v>70</v>
      </c>
      <c r="AU83" s="24" t="s">
        <v>97</v>
      </c>
      <c r="BK83" s="168">
        <f>BK84+BK279+BK424+BK427</f>
        <v>0</v>
      </c>
    </row>
    <row r="84" spans="2:65" s="10" customFormat="1" ht="37.35" customHeight="1">
      <c r="B84" s="169"/>
      <c r="C84" s="170"/>
      <c r="D84" s="171" t="s">
        <v>70</v>
      </c>
      <c r="E84" s="172" t="s">
        <v>125</v>
      </c>
      <c r="F84" s="172" t="s">
        <v>126</v>
      </c>
      <c r="G84" s="170"/>
      <c r="H84" s="170"/>
      <c r="I84" s="173"/>
      <c r="J84" s="174">
        <f>BK84</f>
        <v>0</v>
      </c>
      <c r="K84" s="170"/>
      <c r="L84" s="175"/>
      <c r="M84" s="176"/>
      <c r="N84" s="177"/>
      <c r="O84" s="177"/>
      <c r="P84" s="178">
        <f>P85+P176+P251+P277</f>
        <v>0</v>
      </c>
      <c r="Q84" s="177"/>
      <c r="R84" s="178">
        <f>R85+R176+R251+R277</f>
        <v>2.6441238499999997</v>
      </c>
      <c r="S84" s="177"/>
      <c r="T84" s="179">
        <f>T85+T176+T251+T277</f>
        <v>4.8061620000000005</v>
      </c>
      <c r="AR84" s="180" t="s">
        <v>76</v>
      </c>
      <c r="AT84" s="181" t="s">
        <v>70</v>
      </c>
      <c r="AU84" s="181" t="s">
        <v>71</v>
      </c>
      <c r="AY84" s="180" t="s">
        <v>127</v>
      </c>
      <c r="BK84" s="182">
        <f>BK85+BK176+BK251+BK277</f>
        <v>0</v>
      </c>
    </row>
    <row r="85" spans="2:65" s="10" customFormat="1" ht="19.899999999999999" customHeight="1">
      <c r="B85" s="169"/>
      <c r="C85" s="170"/>
      <c r="D85" s="183" t="s">
        <v>70</v>
      </c>
      <c r="E85" s="184" t="s">
        <v>128</v>
      </c>
      <c r="F85" s="184" t="s">
        <v>129</v>
      </c>
      <c r="G85" s="170"/>
      <c r="H85" s="170"/>
      <c r="I85" s="173"/>
      <c r="J85" s="185">
        <f>BK85</f>
        <v>0</v>
      </c>
      <c r="K85" s="170"/>
      <c r="L85" s="175"/>
      <c r="M85" s="176"/>
      <c r="N85" s="177"/>
      <c r="O85" s="177"/>
      <c r="P85" s="178">
        <f>SUM(P86:P175)</f>
        <v>0</v>
      </c>
      <c r="Q85" s="177"/>
      <c r="R85" s="178">
        <f>SUM(R86:R175)</f>
        <v>2.6123225999999997</v>
      </c>
      <c r="S85" s="177"/>
      <c r="T85" s="179">
        <f>SUM(T86:T175)</f>
        <v>0</v>
      </c>
      <c r="AR85" s="180" t="s">
        <v>76</v>
      </c>
      <c r="AT85" s="181" t="s">
        <v>70</v>
      </c>
      <c r="AU85" s="181" t="s">
        <v>76</v>
      </c>
      <c r="AY85" s="180" t="s">
        <v>127</v>
      </c>
      <c r="BK85" s="182">
        <f>SUM(BK86:BK175)</f>
        <v>0</v>
      </c>
    </row>
    <row r="86" spans="2:65" s="1" customFormat="1" ht="22.5" customHeight="1">
      <c r="B86" s="41"/>
      <c r="C86" s="186" t="s">
        <v>76</v>
      </c>
      <c r="D86" s="186" t="s">
        <v>130</v>
      </c>
      <c r="E86" s="187" t="s">
        <v>131</v>
      </c>
      <c r="F86" s="188" t="s">
        <v>132</v>
      </c>
      <c r="G86" s="189" t="s">
        <v>133</v>
      </c>
      <c r="H86" s="190">
        <v>0.75</v>
      </c>
      <c r="I86" s="191"/>
      <c r="J86" s="192">
        <f>ROUND(I86*H86,2)</f>
        <v>0</v>
      </c>
      <c r="K86" s="188" t="s">
        <v>134</v>
      </c>
      <c r="L86" s="61"/>
      <c r="M86" s="193" t="s">
        <v>21</v>
      </c>
      <c r="N86" s="194" t="s">
        <v>42</v>
      </c>
      <c r="O86" s="42"/>
      <c r="P86" s="195">
        <f>O86*H86</f>
        <v>0</v>
      </c>
      <c r="Q86" s="195">
        <v>0.04</v>
      </c>
      <c r="R86" s="195">
        <f>Q86*H86</f>
        <v>0.03</v>
      </c>
      <c r="S86" s="195">
        <v>0</v>
      </c>
      <c r="T86" s="196">
        <f>S86*H86</f>
        <v>0</v>
      </c>
      <c r="AR86" s="24" t="s">
        <v>135</v>
      </c>
      <c r="AT86" s="24" t="s">
        <v>130</v>
      </c>
      <c r="AU86" s="24" t="s">
        <v>85</v>
      </c>
      <c r="AY86" s="24" t="s">
        <v>127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24" t="s">
        <v>76</v>
      </c>
      <c r="BK86" s="197">
        <f>ROUND(I86*H86,2)</f>
        <v>0</v>
      </c>
      <c r="BL86" s="24" t="s">
        <v>135</v>
      </c>
      <c r="BM86" s="24" t="s">
        <v>136</v>
      </c>
    </row>
    <row r="87" spans="2:65" s="11" customFormat="1">
      <c r="B87" s="198"/>
      <c r="C87" s="199"/>
      <c r="D87" s="200" t="s">
        <v>137</v>
      </c>
      <c r="E87" s="201" t="s">
        <v>21</v>
      </c>
      <c r="F87" s="202" t="s">
        <v>138</v>
      </c>
      <c r="G87" s="199"/>
      <c r="H87" s="203" t="s">
        <v>21</v>
      </c>
      <c r="I87" s="204"/>
      <c r="J87" s="199"/>
      <c r="K87" s="199"/>
      <c r="L87" s="205"/>
      <c r="M87" s="206"/>
      <c r="N87" s="207"/>
      <c r="O87" s="207"/>
      <c r="P87" s="207"/>
      <c r="Q87" s="207"/>
      <c r="R87" s="207"/>
      <c r="S87" s="207"/>
      <c r="T87" s="208"/>
      <c r="AT87" s="209" t="s">
        <v>137</v>
      </c>
      <c r="AU87" s="209" t="s">
        <v>85</v>
      </c>
      <c r="AV87" s="11" t="s">
        <v>76</v>
      </c>
      <c r="AW87" s="11" t="s">
        <v>35</v>
      </c>
      <c r="AX87" s="11" t="s">
        <v>71</v>
      </c>
      <c r="AY87" s="209" t="s">
        <v>127</v>
      </c>
    </row>
    <row r="88" spans="2:65" s="12" customFormat="1">
      <c r="B88" s="210"/>
      <c r="C88" s="211"/>
      <c r="D88" s="200" t="s">
        <v>137</v>
      </c>
      <c r="E88" s="212" t="s">
        <v>21</v>
      </c>
      <c r="F88" s="213" t="s">
        <v>139</v>
      </c>
      <c r="G88" s="211"/>
      <c r="H88" s="214">
        <v>0.75</v>
      </c>
      <c r="I88" s="215"/>
      <c r="J88" s="211"/>
      <c r="K88" s="211"/>
      <c r="L88" s="216"/>
      <c r="M88" s="217"/>
      <c r="N88" s="218"/>
      <c r="O88" s="218"/>
      <c r="P88" s="218"/>
      <c r="Q88" s="218"/>
      <c r="R88" s="218"/>
      <c r="S88" s="218"/>
      <c r="T88" s="219"/>
      <c r="AT88" s="220" t="s">
        <v>137</v>
      </c>
      <c r="AU88" s="220" t="s">
        <v>85</v>
      </c>
      <c r="AV88" s="12" t="s">
        <v>85</v>
      </c>
      <c r="AW88" s="12" t="s">
        <v>35</v>
      </c>
      <c r="AX88" s="12" t="s">
        <v>71</v>
      </c>
      <c r="AY88" s="220" t="s">
        <v>127</v>
      </c>
    </row>
    <row r="89" spans="2:65" s="12" customFormat="1">
      <c r="B89" s="210"/>
      <c r="C89" s="211"/>
      <c r="D89" s="200" t="s">
        <v>137</v>
      </c>
      <c r="E89" s="212" t="s">
        <v>21</v>
      </c>
      <c r="F89" s="213" t="s">
        <v>21</v>
      </c>
      <c r="G89" s="211"/>
      <c r="H89" s="214">
        <v>0</v>
      </c>
      <c r="I89" s="215"/>
      <c r="J89" s="211"/>
      <c r="K89" s="211"/>
      <c r="L89" s="216"/>
      <c r="M89" s="217"/>
      <c r="N89" s="218"/>
      <c r="O89" s="218"/>
      <c r="P89" s="218"/>
      <c r="Q89" s="218"/>
      <c r="R89" s="218"/>
      <c r="S89" s="218"/>
      <c r="T89" s="219"/>
      <c r="AT89" s="220" t="s">
        <v>137</v>
      </c>
      <c r="AU89" s="220" t="s">
        <v>85</v>
      </c>
      <c r="AV89" s="12" t="s">
        <v>85</v>
      </c>
      <c r="AW89" s="12" t="s">
        <v>35</v>
      </c>
      <c r="AX89" s="12" t="s">
        <v>71</v>
      </c>
      <c r="AY89" s="220" t="s">
        <v>127</v>
      </c>
    </row>
    <row r="90" spans="2:65" s="13" customFormat="1">
      <c r="B90" s="221"/>
      <c r="C90" s="222"/>
      <c r="D90" s="223" t="s">
        <v>137</v>
      </c>
      <c r="E90" s="224" t="s">
        <v>83</v>
      </c>
      <c r="F90" s="225" t="s">
        <v>140</v>
      </c>
      <c r="G90" s="222"/>
      <c r="H90" s="226">
        <v>0.75</v>
      </c>
      <c r="I90" s="227"/>
      <c r="J90" s="222"/>
      <c r="K90" s="222"/>
      <c r="L90" s="228"/>
      <c r="M90" s="229"/>
      <c r="N90" s="230"/>
      <c r="O90" s="230"/>
      <c r="P90" s="230"/>
      <c r="Q90" s="230"/>
      <c r="R90" s="230"/>
      <c r="S90" s="230"/>
      <c r="T90" s="231"/>
      <c r="AT90" s="232" t="s">
        <v>137</v>
      </c>
      <c r="AU90" s="232" t="s">
        <v>85</v>
      </c>
      <c r="AV90" s="13" t="s">
        <v>135</v>
      </c>
      <c r="AW90" s="13" t="s">
        <v>35</v>
      </c>
      <c r="AX90" s="13" t="s">
        <v>76</v>
      </c>
      <c r="AY90" s="232" t="s">
        <v>127</v>
      </c>
    </row>
    <row r="91" spans="2:65" s="1" customFormat="1" ht="22.5" customHeight="1">
      <c r="B91" s="41"/>
      <c r="C91" s="186" t="s">
        <v>85</v>
      </c>
      <c r="D91" s="186" t="s">
        <v>130</v>
      </c>
      <c r="E91" s="187" t="s">
        <v>141</v>
      </c>
      <c r="F91" s="188" t="s">
        <v>142</v>
      </c>
      <c r="G91" s="189" t="s">
        <v>133</v>
      </c>
      <c r="H91" s="190">
        <v>146.01599999999999</v>
      </c>
      <c r="I91" s="191"/>
      <c r="J91" s="192">
        <f>ROUND(I91*H91,2)</f>
        <v>0</v>
      </c>
      <c r="K91" s="188" t="s">
        <v>134</v>
      </c>
      <c r="L91" s="61"/>
      <c r="M91" s="193" t="s">
        <v>21</v>
      </c>
      <c r="N91" s="194" t="s">
        <v>42</v>
      </c>
      <c r="O91" s="42"/>
      <c r="P91" s="195">
        <f>O91*H91</f>
        <v>0</v>
      </c>
      <c r="Q91" s="195">
        <v>5.7000000000000002E-3</v>
      </c>
      <c r="R91" s="195">
        <f>Q91*H91</f>
        <v>0.83229120000000001</v>
      </c>
      <c r="S91" s="195">
        <v>0</v>
      </c>
      <c r="T91" s="196">
        <f>S91*H91</f>
        <v>0</v>
      </c>
      <c r="AR91" s="24" t="s">
        <v>135</v>
      </c>
      <c r="AT91" s="24" t="s">
        <v>130</v>
      </c>
      <c r="AU91" s="24" t="s">
        <v>85</v>
      </c>
      <c r="AY91" s="24" t="s">
        <v>127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24" t="s">
        <v>76</v>
      </c>
      <c r="BK91" s="197">
        <f>ROUND(I91*H91,2)</f>
        <v>0</v>
      </c>
      <c r="BL91" s="24" t="s">
        <v>135</v>
      </c>
      <c r="BM91" s="24" t="s">
        <v>143</v>
      </c>
    </row>
    <row r="92" spans="2:65" s="12" customFormat="1">
      <c r="B92" s="210"/>
      <c r="C92" s="211"/>
      <c r="D92" s="200" t="s">
        <v>137</v>
      </c>
      <c r="E92" s="212" t="s">
        <v>21</v>
      </c>
      <c r="F92" s="213" t="s">
        <v>144</v>
      </c>
      <c r="G92" s="211"/>
      <c r="H92" s="214">
        <v>146.01599999999999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137</v>
      </c>
      <c r="AU92" s="220" t="s">
        <v>85</v>
      </c>
      <c r="AV92" s="12" t="s">
        <v>85</v>
      </c>
      <c r="AW92" s="12" t="s">
        <v>35</v>
      </c>
      <c r="AX92" s="12" t="s">
        <v>71</v>
      </c>
      <c r="AY92" s="220" t="s">
        <v>127</v>
      </c>
    </row>
    <row r="93" spans="2:65" s="12" customFormat="1">
      <c r="B93" s="210"/>
      <c r="C93" s="211"/>
      <c r="D93" s="200" t="s">
        <v>137</v>
      </c>
      <c r="E93" s="212" t="s">
        <v>21</v>
      </c>
      <c r="F93" s="213" t="s">
        <v>21</v>
      </c>
      <c r="G93" s="211"/>
      <c r="H93" s="214">
        <v>0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137</v>
      </c>
      <c r="AU93" s="220" t="s">
        <v>85</v>
      </c>
      <c r="AV93" s="12" t="s">
        <v>85</v>
      </c>
      <c r="AW93" s="12" t="s">
        <v>35</v>
      </c>
      <c r="AX93" s="12" t="s">
        <v>71</v>
      </c>
      <c r="AY93" s="220" t="s">
        <v>127</v>
      </c>
    </row>
    <row r="94" spans="2:65" s="14" customFormat="1">
      <c r="B94" s="233"/>
      <c r="C94" s="234"/>
      <c r="D94" s="200" t="s">
        <v>137</v>
      </c>
      <c r="E94" s="235" t="s">
        <v>89</v>
      </c>
      <c r="F94" s="236" t="s">
        <v>145</v>
      </c>
      <c r="G94" s="234"/>
      <c r="H94" s="237">
        <v>146.01599999999999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137</v>
      </c>
      <c r="AU94" s="243" t="s">
        <v>85</v>
      </c>
      <c r="AV94" s="14" t="s">
        <v>146</v>
      </c>
      <c r="AW94" s="14" t="s">
        <v>35</v>
      </c>
      <c r="AX94" s="14" t="s">
        <v>71</v>
      </c>
      <c r="AY94" s="243" t="s">
        <v>127</v>
      </c>
    </row>
    <row r="95" spans="2:65" s="12" customFormat="1">
      <c r="B95" s="210"/>
      <c r="C95" s="211"/>
      <c r="D95" s="200" t="s">
        <v>137</v>
      </c>
      <c r="E95" s="212" t="s">
        <v>21</v>
      </c>
      <c r="F95" s="213" t="s">
        <v>21</v>
      </c>
      <c r="G95" s="211"/>
      <c r="H95" s="214">
        <v>0</v>
      </c>
      <c r="I95" s="215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137</v>
      </c>
      <c r="AU95" s="220" t="s">
        <v>85</v>
      </c>
      <c r="AV95" s="12" t="s">
        <v>85</v>
      </c>
      <c r="AW95" s="12" t="s">
        <v>35</v>
      </c>
      <c r="AX95" s="12" t="s">
        <v>71</v>
      </c>
      <c r="AY95" s="220" t="s">
        <v>127</v>
      </c>
    </row>
    <row r="96" spans="2:65" s="13" customFormat="1">
      <c r="B96" s="221"/>
      <c r="C96" s="222"/>
      <c r="D96" s="223" t="s">
        <v>137</v>
      </c>
      <c r="E96" s="224" t="s">
        <v>21</v>
      </c>
      <c r="F96" s="225" t="s">
        <v>140</v>
      </c>
      <c r="G96" s="222"/>
      <c r="H96" s="226">
        <v>146.01599999999999</v>
      </c>
      <c r="I96" s="227"/>
      <c r="J96" s="222"/>
      <c r="K96" s="222"/>
      <c r="L96" s="228"/>
      <c r="M96" s="229"/>
      <c r="N96" s="230"/>
      <c r="O96" s="230"/>
      <c r="P96" s="230"/>
      <c r="Q96" s="230"/>
      <c r="R96" s="230"/>
      <c r="S96" s="230"/>
      <c r="T96" s="231"/>
      <c r="AT96" s="232" t="s">
        <v>137</v>
      </c>
      <c r="AU96" s="232" t="s">
        <v>85</v>
      </c>
      <c r="AV96" s="13" t="s">
        <v>135</v>
      </c>
      <c r="AW96" s="13" t="s">
        <v>35</v>
      </c>
      <c r="AX96" s="13" t="s">
        <v>76</v>
      </c>
      <c r="AY96" s="232" t="s">
        <v>127</v>
      </c>
    </row>
    <row r="97" spans="2:65" s="1" customFormat="1" ht="22.5" customHeight="1">
      <c r="B97" s="41"/>
      <c r="C97" s="186" t="s">
        <v>146</v>
      </c>
      <c r="D97" s="186" t="s">
        <v>130</v>
      </c>
      <c r="E97" s="187" t="s">
        <v>147</v>
      </c>
      <c r="F97" s="188" t="s">
        <v>148</v>
      </c>
      <c r="G97" s="189" t="s">
        <v>133</v>
      </c>
      <c r="H97" s="190">
        <v>2.5</v>
      </c>
      <c r="I97" s="191"/>
      <c r="J97" s="192">
        <f>ROUND(I97*H97,2)</f>
        <v>0</v>
      </c>
      <c r="K97" s="188" t="s">
        <v>134</v>
      </c>
      <c r="L97" s="61"/>
      <c r="M97" s="193" t="s">
        <v>21</v>
      </c>
      <c r="N97" s="194" t="s">
        <v>42</v>
      </c>
      <c r="O97" s="42"/>
      <c r="P97" s="195">
        <f>O97*H97</f>
        <v>0</v>
      </c>
      <c r="Q97" s="195">
        <v>0.04</v>
      </c>
      <c r="R97" s="195">
        <f>Q97*H97</f>
        <v>0.1</v>
      </c>
      <c r="S97" s="195">
        <v>0</v>
      </c>
      <c r="T97" s="196">
        <f>S97*H97</f>
        <v>0</v>
      </c>
      <c r="AR97" s="24" t="s">
        <v>135</v>
      </c>
      <c r="AT97" s="24" t="s">
        <v>130</v>
      </c>
      <c r="AU97" s="24" t="s">
        <v>85</v>
      </c>
      <c r="AY97" s="24" t="s">
        <v>127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24" t="s">
        <v>76</v>
      </c>
      <c r="BK97" s="197">
        <f>ROUND(I97*H97,2)</f>
        <v>0</v>
      </c>
      <c r="BL97" s="24" t="s">
        <v>135</v>
      </c>
      <c r="BM97" s="24" t="s">
        <v>149</v>
      </c>
    </row>
    <row r="98" spans="2:65" s="11" customFormat="1">
      <c r="B98" s="198"/>
      <c r="C98" s="199"/>
      <c r="D98" s="200" t="s">
        <v>137</v>
      </c>
      <c r="E98" s="201" t="s">
        <v>21</v>
      </c>
      <c r="F98" s="202" t="s">
        <v>150</v>
      </c>
      <c r="G98" s="199"/>
      <c r="H98" s="203" t="s">
        <v>21</v>
      </c>
      <c r="I98" s="204"/>
      <c r="J98" s="199"/>
      <c r="K98" s="199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137</v>
      </c>
      <c r="AU98" s="209" t="s">
        <v>85</v>
      </c>
      <c r="AV98" s="11" t="s">
        <v>76</v>
      </c>
      <c r="AW98" s="11" t="s">
        <v>35</v>
      </c>
      <c r="AX98" s="11" t="s">
        <v>71</v>
      </c>
      <c r="AY98" s="209" t="s">
        <v>127</v>
      </c>
    </row>
    <row r="99" spans="2:65" s="12" customFormat="1">
      <c r="B99" s="210"/>
      <c r="C99" s="211"/>
      <c r="D99" s="200" t="s">
        <v>137</v>
      </c>
      <c r="E99" s="212" t="s">
        <v>21</v>
      </c>
      <c r="F99" s="213" t="s">
        <v>151</v>
      </c>
      <c r="G99" s="211"/>
      <c r="H99" s="214">
        <v>2.5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137</v>
      </c>
      <c r="AU99" s="220" t="s">
        <v>85</v>
      </c>
      <c r="AV99" s="12" t="s">
        <v>85</v>
      </c>
      <c r="AW99" s="12" t="s">
        <v>35</v>
      </c>
      <c r="AX99" s="12" t="s">
        <v>71</v>
      </c>
      <c r="AY99" s="220" t="s">
        <v>127</v>
      </c>
    </row>
    <row r="100" spans="2:65" s="12" customFormat="1">
      <c r="B100" s="210"/>
      <c r="C100" s="211"/>
      <c r="D100" s="200" t="s">
        <v>137</v>
      </c>
      <c r="E100" s="212" t="s">
        <v>21</v>
      </c>
      <c r="F100" s="213" t="s">
        <v>21</v>
      </c>
      <c r="G100" s="211"/>
      <c r="H100" s="214">
        <v>0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137</v>
      </c>
      <c r="AU100" s="220" t="s">
        <v>85</v>
      </c>
      <c r="AV100" s="12" t="s">
        <v>85</v>
      </c>
      <c r="AW100" s="12" t="s">
        <v>35</v>
      </c>
      <c r="AX100" s="12" t="s">
        <v>71</v>
      </c>
      <c r="AY100" s="220" t="s">
        <v>127</v>
      </c>
    </row>
    <row r="101" spans="2:65" s="13" customFormat="1">
      <c r="B101" s="221"/>
      <c r="C101" s="222"/>
      <c r="D101" s="223" t="s">
        <v>137</v>
      </c>
      <c r="E101" s="224" t="s">
        <v>86</v>
      </c>
      <c r="F101" s="225" t="s">
        <v>140</v>
      </c>
      <c r="G101" s="222"/>
      <c r="H101" s="226">
        <v>2.5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AT101" s="232" t="s">
        <v>137</v>
      </c>
      <c r="AU101" s="232" t="s">
        <v>85</v>
      </c>
      <c r="AV101" s="13" t="s">
        <v>135</v>
      </c>
      <c r="AW101" s="13" t="s">
        <v>35</v>
      </c>
      <c r="AX101" s="13" t="s">
        <v>76</v>
      </c>
      <c r="AY101" s="232" t="s">
        <v>127</v>
      </c>
    </row>
    <row r="102" spans="2:65" s="1" customFormat="1" ht="22.5" customHeight="1">
      <c r="B102" s="41"/>
      <c r="C102" s="186" t="s">
        <v>135</v>
      </c>
      <c r="D102" s="186" t="s">
        <v>130</v>
      </c>
      <c r="E102" s="187" t="s">
        <v>152</v>
      </c>
      <c r="F102" s="188" t="s">
        <v>153</v>
      </c>
      <c r="G102" s="189" t="s">
        <v>133</v>
      </c>
      <c r="H102" s="190">
        <v>122.935</v>
      </c>
      <c r="I102" s="191"/>
      <c r="J102" s="192">
        <f>ROUND(I102*H102,2)</f>
        <v>0</v>
      </c>
      <c r="K102" s="188" t="s">
        <v>134</v>
      </c>
      <c r="L102" s="61"/>
      <c r="M102" s="193" t="s">
        <v>21</v>
      </c>
      <c r="N102" s="194" t="s">
        <v>42</v>
      </c>
      <c r="O102" s="42"/>
      <c r="P102" s="195">
        <f>O102*H102</f>
        <v>0</v>
      </c>
      <c r="Q102" s="195">
        <v>3.0000000000000001E-3</v>
      </c>
      <c r="R102" s="195">
        <f>Q102*H102</f>
        <v>0.36880499999999999</v>
      </c>
      <c r="S102" s="195">
        <v>0</v>
      </c>
      <c r="T102" s="196">
        <f>S102*H102</f>
        <v>0</v>
      </c>
      <c r="AR102" s="24" t="s">
        <v>135</v>
      </c>
      <c r="AT102" s="24" t="s">
        <v>130</v>
      </c>
      <c r="AU102" s="24" t="s">
        <v>85</v>
      </c>
      <c r="AY102" s="24" t="s">
        <v>127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24" t="s">
        <v>76</v>
      </c>
      <c r="BK102" s="197">
        <f>ROUND(I102*H102,2)</f>
        <v>0</v>
      </c>
      <c r="BL102" s="24" t="s">
        <v>135</v>
      </c>
      <c r="BM102" s="24" t="s">
        <v>154</v>
      </c>
    </row>
    <row r="103" spans="2:65" s="12" customFormat="1">
      <c r="B103" s="210"/>
      <c r="C103" s="211"/>
      <c r="D103" s="200" t="s">
        <v>137</v>
      </c>
      <c r="E103" s="212" t="s">
        <v>21</v>
      </c>
      <c r="F103" s="213" t="s">
        <v>155</v>
      </c>
      <c r="G103" s="211"/>
      <c r="H103" s="214">
        <v>210.72200000000001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137</v>
      </c>
      <c r="AU103" s="220" t="s">
        <v>85</v>
      </c>
      <c r="AV103" s="12" t="s">
        <v>85</v>
      </c>
      <c r="AW103" s="12" t="s">
        <v>35</v>
      </c>
      <c r="AX103" s="12" t="s">
        <v>71</v>
      </c>
      <c r="AY103" s="220" t="s">
        <v>127</v>
      </c>
    </row>
    <row r="104" spans="2:65" s="12" customFormat="1">
      <c r="B104" s="210"/>
      <c r="C104" s="211"/>
      <c r="D104" s="200" t="s">
        <v>137</v>
      </c>
      <c r="E104" s="212" t="s">
        <v>21</v>
      </c>
      <c r="F104" s="213" t="s">
        <v>21</v>
      </c>
      <c r="G104" s="211"/>
      <c r="H104" s="214">
        <v>0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137</v>
      </c>
      <c r="AU104" s="220" t="s">
        <v>85</v>
      </c>
      <c r="AV104" s="12" t="s">
        <v>85</v>
      </c>
      <c r="AW104" s="12" t="s">
        <v>35</v>
      </c>
      <c r="AX104" s="12" t="s">
        <v>71</v>
      </c>
      <c r="AY104" s="220" t="s">
        <v>127</v>
      </c>
    </row>
    <row r="105" spans="2:65" s="11" customFormat="1">
      <c r="B105" s="198"/>
      <c r="C105" s="199"/>
      <c r="D105" s="200" t="s">
        <v>137</v>
      </c>
      <c r="E105" s="201" t="s">
        <v>21</v>
      </c>
      <c r="F105" s="202" t="s">
        <v>156</v>
      </c>
      <c r="G105" s="199"/>
      <c r="H105" s="203" t="s">
        <v>21</v>
      </c>
      <c r="I105" s="204"/>
      <c r="J105" s="199"/>
      <c r="K105" s="199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137</v>
      </c>
      <c r="AU105" s="209" t="s">
        <v>85</v>
      </c>
      <c r="AV105" s="11" t="s">
        <v>76</v>
      </c>
      <c r="AW105" s="11" t="s">
        <v>35</v>
      </c>
      <c r="AX105" s="11" t="s">
        <v>71</v>
      </c>
      <c r="AY105" s="209" t="s">
        <v>127</v>
      </c>
    </row>
    <row r="106" spans="2:65" s="12" customFormat="1">
      <c r="B106" s="210"/>
      <c r="C106" s="211"/>
      <c r="D106" s="200" t="s">
        <v>137</v>
      </c>
      <c r="E106" s="212" t="s">
        <v>21</v>
      </c>
      <c r="F106" s="213" t="s">
        <v>157</v>
      </c>
      <c r="G106" s="211"/>
      <c r="H106" s="214">
        <v>-8.2810000000000006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137</v>
      </c>
      <c r="AU106" s="220" t="s">
        <v>85</v>
      </c>
      <c r="AV106" s="12" t="s">
        <v>85</v>
      </c>
      <c r="AW106" s="12" t="s">
        <v>35</v>
      </c>
      <c r="AX106" s="12" t="s">
        <v>71</v>
      </c>
      <c r="AY106" s="220" t="s">
        <v>127</v>
      </c>
    </row>
    <row r="107" spans="2:65" s="12" customFormat="1">
      <c r="B107" s="210"/>
      <c r="C107" s="211"/>
      <c r="D107" s="200" t="s">
        <v>137</v>
      </c>
      <c r="E107" s="212" t="s">
        <v>21</v>
      </c>
      <c r="F107" s="213" t="s">
        <v>158</v>
      </c>
      <c r="G107" s="211"/>
      <c r="H107" s="214">
        <v>-6.2569999999999997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137</v>
      </c>
      <c r="AU107" s="220" t="s">
        <v>85</v>
      </c>
      <c r="AV107" s="12" t="s">
        <v>85</v>
      </c>
      <c r="AW107" s="12" t="s">
        <v>35</v>
      </c>
      <c r="AX107" s="12" t="s">
        <v>71</v>
      </c>
      <c r="AY107" s="220" t="s">
        <v>127</v>
      </c>
    </row>
    <row r="108" spans="2:65" s="12" customFormat="1">
      <c r="B108" s="210"/>
      <c r="C108" s="211"/>
      <c r="D108" s="200" t="s">
        <v>137</v>
      </c>
      <c r="E108" s="212" t="s">
        <v>21</v>
      </c>
      <c r="F108" s="213" t="s">
        <v>159</v>
      </c>
      <c r="G108" s="211"/>
      <c r="H108" s="214">
        <v>-6.5209999999999999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137</v>
      </c>
      <c r="AU108" s="220" t="s">
        <v>85</v>
      </c>
      <c r="AV108" s="12" t="s">
        <v>85</v>
      </c>
      <c r="AW108" s="12" t="s">
        <v>35</v>
      </c>
      <c r="AX108" s="12" t="s">
        <v>71</v>
      </c>
      <c r="AY108" s="220" t="s">
        <v>127</v>
      </c>
    </row>
    <row r="109" spans="2:65" s="12" customFormat="1">
      <c r="B109" s="210"/>
      <c r="C109" s="211"/>
      <c r="D109" s="200" t="s">
        <v>137</v>
      </c>
      <c r="E109" s="212" t="s">
        <v>21</v>
      </c>
      <c r="F109" s="213" t="s">
        <v>160</v>
      </c>
      <c r="G109" s="211"/>
      <c r="H109" s="214">
        <v>-6.3559999999999999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137</v>
      </c>
      <c r="AU109" s="220" t="s">
        <v>85</v>
      </c>
      <c r="AV109" s="12" t="s">
        <v>85</v>
      </c>
      <c r="AW109" s="12" t="s">
        <v>35</v>
      </c>
      <c r="AX109" s="12" t="s">
        <v>71</v>
      </c>
      <c r="AY109" s="220" t="s">
        <v>127</v>
      </c>
    </row>
    <row r="110" spans="2:65" s="12" customFormat="1">
      <c r="B110" s="210"/>
      <c r="C110" s="211"/>
      <c r="D110" s="200" t="s">
        <v>137</v>
      </c>
      <c r="E110" s="212" t="s">
        <v>21</v>
      </c>
      <c r="F110" s="213" t="s">
        <v>161</v>
      </c>
      <c r="G110" s="211"/>
      <c r="H110" s="214">
        <v>-2.6179999999999999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137</v>
      </c>
      <c r="AU110" s="220" t="s">
        <v>85</v>
      </c>
      <c r="AV110" s="12" t="s">
        <v>85</v>
      </c>
      <c r="AW110" s="12" t="s">
        <v>35</v>
      </c>
      <c r="AX110" s="12" t="s">
        <v>71</v>
      </c>
      <c r="AY110" s="220" t="s">
        <v>127</v>
      </c>
    </row>
    <row r="111" spans="2:65" s="12" customFormat="1">
      <c r="B111" s="210"/>
      <c r="C111" s="211"/>
      <c r="D111" s="200" t="s">
        <v>137</v>
      </c>
      <c r="E111" s="212" t="s">
        <v>21</v>
      </c>
      <c r="F111" s="213" t="s">
        <v>162</v>
      </c>
      <c r="G111" s="211"/>
      <c r="H111" s="214">
        <v>-37.729999999999997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137</v>
      </c>
      <c r="AU111" s="220" t="s">
        <v>85</v>
      </c>
      <c r="AV111" s="12" t="s">
        <v>85</v>
      </c>
      <c r="AW111" s="12" t="s">
        <v>35</v>
      </c>
      <c r="AX111" s="12" t="s">
        <v>71</v>
      </c>
      <c r="AY111" s="220" t="s">
        <v>127</v>
      </c>
    </row>
    <row r="112" spans="2:65" s="12" customFormat="1">
      <c r="B112" s="210"/>
      <c r="C112" s="211"/>
      <c r="D112" s="200" t="s">
        <v>137</v>
      </c>
      <c r="E112" s="212" t="s">
        <v>21</v>
      </c>
      <c r="F112" s="213" t="s">
        <v>163</v>
      </c>
      <c r="G112" s="211"/>
      <c r="H112" s="214">
        <v>-2.1309999999999998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137</v>
      </c>
      <c r="AU112" s="220" t="s">
        <v>85</v>
      </c>
      <c r="AV112" s="12" t="s">
        <v>85</v>
      </c>
      <c r="AW112" s="12" t="s">
        <v>35</v>
      </c>
      <c r="AX112" s="12" t="s">
        <v>71</v>
      </c>
      <c r="AY112" s="220" t="s">
        <v>127</v>
      </c>
    </row>
    <row r="113" spans="2:51" s="12" customFormat="1">
      <c r="B113" s="210"/>
      <c r="C113" s="211"/>
      <c r="D113" s="200" t="s">
        <v>137</v>
      </c>
      <c r="E113" s="212" t="s">
        <v>21</v>
      </c>
      <c r="F113" s="213" t="s">
        <v>164</v>
      </c>
      <c r="G113" s="211"/>
      <c r="H113" s="214">
        <v>-4.9729999999999999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137</v>
      </c>
      <c r="AU113" s="220" t="s">
        <v>85</v>
      </c>
      <c r="AV113" s="12" t="s">
        <v>85</v>
      </c>
      <c r="AW113" s="12" t="s">
        <v>35</v>
      </c>
      <c r="AX113" s="12" t="s">
        <v>71</v>
      </c>
      <c r="AY113" s="220" t="s">
        <v>127</v>
      </c>
    </row>
    <row r="114" spans="2:51" s="12" customFormat="1">
      <c r="B114" s="210"/>
      <c r="C114" s="211"/>
      <c r="D114" s="200" t="s">
        <v>137</v>
      </c>
      <c r="E114" s="212" t="s">
        <v>21</v>
      </c>
      <c r="F114" s="213" t="s">
        <v>21</v>
      </c>
      <c r="G114" s="211"/>
      <c r="H114" s="214">
        <v>0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137</v>
      </c>
      <c r="AU114" s="220" t="s">
        <v>85</v>
      </c>
      <c r="AV114" s="12" t="s">
        <v>85</v>
      </c>
      <c r="AW114" s="12" t="s">
        <v>35</v>
      </c>
      <c r="AX114" s="12" t="s">
        <v>71</v>
      </c>
      <c r="AY114" s="220" t="s">
        <v>127</v>
      </c>
    </row>
    <row r="115" spans="2:51" s="11" customFormat="1">
      <c r="B115" s="198"/>
      <c r="C115" s="199"/>
      <c r="D115" s="200" t="s">
        <v>137</v>
      </c>
      <c r="E115" s="201" t="s">
        <v>21</v>
      </c>
      <c r="F115" s="202" t="s">
        <v>165</v>
      </c>
      <c r="G115" s="199"/>
      <c r="H115" s="203" t="s">
        <v>21</v>
      </c>
      <c r="I115" s="204"/>
      <c r="J115" s="199"/>
      <c r="K115" s="199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137</v>
      </c>
      <c r="AU115" s="209" t="s">
        <v>85</v>
      </c>
      <c r="AV115" s="11" t="s">
        <v>76</v>
      </c>
      <c r="AW115" s="11" t="s">
        <v>35</v>
      </c>
      <c r="AX115" s="11" t="s">
        <v>71</v>
      </c>
      <c r="AY115" s="209" t="s">
        <v>127</v>
      </c>
    </row>
    <row r="116" spans="2:51" s="12" customFormat="1">
      <c r="B116" s="210"/>
      <c r="C116" s="211"/>
      <c r="D116" s="200" t="s">
        <v>137</v>
      </c>
      <c r="E116" s="212" t="s">
        <v>21</v>
      </c>
      <c r="F116" s="213" t="s">
        <v>166</v>
      </c>
      <c r="G116" s="211"/>
      <c r="H116" s="214">
        <v>5.7329999999999997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137</v>
      </c>
      <c r="AU116" s="220" t="s">
        <v>85</v>
      </c>
      <c r="AV116" s="12" t="s">
        <v>85</v>
      </c>
      <c r="AW116" s="12" t="s">
        <v>35</v>
      </c>
      <c r="AX116" s="12" t="s">
        <v>71</v>
      </c>
      <c r="AY116" s="220" t="s">
        <v>127</v>
      </c>
    </row>
    <row r="117" spans="2:51" s="12" customFormat="1">
      <c r="B117" s="210"/>
      <c r="C117" s="211"/>
      <c r="D117" s="200" t="s">
        <v>137</v>
      </c>
      <c r="E117" s="212" t="s">
        <v>21</v>
      </c>
      <c r="F117" s="213" t="s">
        <v>167</v>
      </c>
      <c r="G117" s="211"/>
      <c r="H117" s="214">
        <v>1.419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137</v>
      </c>
      <c r="AU117" s="220" t="s">
        <v>85</v>
      </c>
      <c r="AV117" s="12" t="s">
        <v>85</v>
      </c>
      <c r="AW117" s="12" t="s">
        <v>35</v>
      </c>
      <c r="AX117" s="12" t="s">
        <v>71</v>
      </c>
      <c r="AY117" s="220" t="s">
        <v>127</v>
      </c>
    </row>
    <row r="118" spans="2:51" s="12" customFormat="1">
      <c r="B118" s="210"/>
      <c r="C118" s="211"/>
      <c r="D118" s="200" t="s">
        <v>137</v>
      </c>
      <c r="E118" s="212" t="s">
        <v>21</v>
      </c>
      <c r="F118" s="213" t="s">
        <v>168</v>
      </c>
      <c r="G118" s="211"/>
      <c r="H118" s="214">
        <v>1.431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137</v>
      </c>
      <c r="AU118" s="220" t="s">
        <v>85</v>
      </c>
      <c r="AV118" s="12" t="s">
        <v>85</v>
      </c>
      <c r="AW118" s="12" t="s">
        <v>35</v>
      </c>
      <c r="AX118" s="12" t="s">
        <v>71</v>
      </c>
      <c r="AY118" s="220" t="s">
        <v>127</v>
      </c>
    </row>
    <row r="119" spans="2:51" s="12" customFormat="1">
      <c r="B119" s="210"/>
      <c r="C119" s="211"/>
      <c r="D119" s="200" t="s">
        <v>137</v>
      </c>
      <c r="E119" s="212" t="s">
        <v>21</v>
      </c>
      <c r="F119" s="213" t="s">
        <v>169</v>
      </c>
      <c r="G119" s="211"/>
      <c r="H119" s="214">
        <v>1.4119999999999999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137</v>
      </c>
      <c r="AU119" s="220" t="s">
        <v>85</v>
      </c>
      <c r="AV119" s="12" t="s">
        <v>85</v>
      </c>
      <c r="AW119" s="12" t="s">
        <v>35</v>
      </c>
      <c r="AX119" s="12" t="s">
        <v>71</v>
      </c>
      <c r="AY119" s="220" t="s">
        <v>127</v>
      </c>
    </row>
    <row r="120" spans="2:51" s="12" customFormat="1">
      <c r="B120" s="210"/>
      <c r="C120" s="211"/>
      <c r="D120" s="200" t="s">
        <v>137</v>
      </c>
      <c r="E120" s="212" t="s">
        <v>21</v>
      </c>
      <c r="F120" s="213" t="s">
        <v>170</v>
      </c>
      <c r="G120" s="211"/>
      <c r="H120" s="214">
        <v>5.8559999999999999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137</v>
      </c>
      <c r="AU120" s="220" t="s">
        <v>85</v>
      </c>
      <c r="AV120" s="12" t="s">
        <v>85</v>
      </c>
      <c r="AW120" s="12" t="s">
        <v>35</v>
      </c>
      <c r="AX120" s="12" t="s">
        <v>71</v>
      </c>
      <c r="AY120" s="220" t="s">
        <v>127</v>
      </c>
    </row>
    <row r="121" spans="2:51" s="12" customFormat="1">
      <c r="B121" s="210"/>
      <c r="C121" s="211"/>
      <c r="D121" s="200" t="s">
        <v>137</v>
      </c>
      <c r="E121" s="212" t="s">
        <v>21</v>
      </c>
      <c r="F121" s="213" t="s">
        <v>171</v>
      </c>
      <c r="G121" s="211"/>
      <c r="H121" s="214">
        <v>12.914999999999999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137</v>
      </c>
      <c r="AU121" s="220" t="s">
        <v>85</v>
      </c>
      <c r="AV121" s="12" t="s">
        <v>85</v>
      </c>
      <c r="AW121" s="12" t="s">
        <v>35</v>
      </c>
      <c r="AX121" s="12" t="s">
        <v>71</v>
      </c>
      <c r="AY121" s="220" t="s">
        <v>127</v>
      </c>
    </row>
    <row r="122" spans="2:51" s="12" customFormat="1">
      <c r="B122" s="210"/>
      <c r="C122" s="211"/>
      <c r="D122" s="200" t="s">
        <v>137</v>
      </c>
      <c r="E122" s="212" t="s">
        <v>21</v>
      </c>
      <c r="F122" s="213" t="s">
        <v>21</v>
      </c>
      <c r="G122" s="211"/>
      <c r="H122" s="214">
        <v>0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137</v>
      </c>
      <c r="AU122" s="220" t="s">
        <v>85</v>
      </c>
      <c r="AV122" s="12" t="s">
        <v>85</v>
      </c>
      <c r="AW122" s="12" t="s">
        <v>35</v>
      </c>
      <c r="AX122" s="12" t="s">
        <v>71</v>
      </c>
      <c r="AY122" s="220" t="s">
        <v>127</v>
      </c>
    </row>
    <row r="123" spans="2:51" s="14" customFormat="1">
      <c r="B123" s="233"/>
      <c r="C123" s="234"/>
      <c r="D123" s="200" t="s">
        <v>137</v>
      </c>
      <c r="E123" s="235" t="s">
        <v>21</v>
      </c>
      <c r="F123" s="236" t="s">
        <v>145</v>
      </c>
      <c r="G123" s="234"/>
      <c r="H123" s="237">
        <v>164.62100000000001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137</v>
      </c>
      <c r="AU123" s="243" t="s">
        <v>85</v>
      </c>
      <c r="AV123" s="14" t="s">
        <v>146</v>
      </c>
      <c r="AW123" s="14" t="s">
        <v>35</v>
      </c>
      <c r="AX123" s="14" t="s">
        <v>71</v>
      </c>
      <c r="AY123" s="243" t="s">
        <v>127</v>
      </c>
    </row>
    <row r="124" spans="2:51" s="12" customFormat="1">
      <c r="B124" s="210"/>
      <c r="C124" s="211"/>
      <c r="D124" s="200" t="s">
        <v>137</v>
      </c>
      <c r="E124" s="212" t="s">
        <v>21</v>
      </c>
      <c r="F124" s="213" t="s">
        <v>21</v>
      </c>
      <c r="G124" s="211"/>
      <c r="H124" s="214">
        <v>0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137</v>
      </c>
      <c r="AU124" s="220" t="s">
        <v>85</v>
      </c>
      <c r="AV124" s="12" t="s">
        <v>85</v>
      </c>
      <c r="AW124" s="12" t="s">
        <v>35</v>
      </c>
      <c r="AX124" s="12" t="s">
        <v>71</v>
      </c>
      <c r="AY124" s="220" t="s">
        <v>127</v>
      </c>
    </row>
    <row r="125" spans="2:51" s="11" customFormat="1">
      <c r="B125" s="198"/>
      <c r="C125" s="199"/>
      <c r="D125" s="200" t="s">
        <v>137</v>
      </c>
      <c r="E125" s="201" t="s">
        <v>21</v>
      </c>
      <c r="F125" s="202" t="s">
        <v>172</v>
      </c>
      <c r="G125" s="199"/>
      <c r="H125" s="203" t="s">
        <v>21</v>
      </c>
      <c r="I125" s="204"/>
      <c r="J125" s="199"/>
      <c r="K125" s="199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137</v>
      </c>
      <c r="AU125" s="209" t="s">
        <v>85</v>
      </c>
      <c r="AV125" s="11" t="s">
        <v>76</v>
      </c>
      <c r="AW125" s="11" t="s">
        <v>35</v>
      </c>
      <c r="AX125" s="11" t="s">
        <v>71</v>
      </c>
      <c r="AY125" s="209" t="s">
        <v>127</v>
      </c>
    </row>
    <row r="126" spans="2:51" s="12" customFormat="1">
      <c r="B126" s="210"/>
      <c r="C126" s="211"/>
      <c r="D126" s="200" t="s">
        <v>137</v>
      </c>
      <c r="E126" s="212" t="s">
        <v>21</v>
      </c>
      <c r="F126" s="213" t="s">
        <v>173</v>
      </c>
      <c r="G126" s="211"/>
      <c r="H126" s="214">
        <v>-41.686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137</v>
      </c>
      <c r="AU126" s="220" t="s">
        <v>85</v>
      </c>
      <c r="AV126" s="12" t="s">
        <v>85</v>
      </c>
      <c r="AW126" s="12" t="s">
        <v>35</v>
      </c>
      <c r="AX126" s="12" t="s">
        <v>71</v>
      </c>
      <c r="AY126" s="220" t="s">
        <v>127</v>
      </c>
    </row>
    <row r="127" spans="2:51" s="12" customFormat="1">
      <c r="B127" s="210"/>
      <c r="C127" s="211"/>
      <c r="D127" s="200" t="s">
        <v>137</v>
      </c>
      <c r="E127" s="212" t="s">
        <v>21</v>
      </c>
      <c r="F127" s="213" t="s">
        <v>21</v>
      </c>
      <c r="G127" s="211"/>
      <c r="H127" s="214">
        <v>0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137</v>
      </c>
      <c r="AU127" s="220" t="s">
        <v>85</v>
      </c>
      <c r="AV127" s="12" t="s">
        <v>85</v>
      </c>
      <c r="AW127" s="12" t="s">
        <v>35</v>
      </c>
      <c r="AX127" s="12" t="s">
        <v>71</v>
      </c>
      <c r="AY127" s="220" t="s">
        <v>127</v>
      </c>
    </row>
    <row r="128" spans="2:51" s="13" customFormat="1">
      <c r="B128" s="221"/>
      <c r="C128" s="222"/>
      <c r="D128" s="223" t="s">
        <v>137</v>
      </c>
      <c r="E128" s="224" t="s">
        <v>21</v>
      </c>
      <c r="F128" s="225" t="s">
        <v>140</v>
      </c>
      <c r="G128" s="222"/>
      <c r="H128" s="226">
        <v>122.935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137</v>
      </c>
      <c r="AU128" s="232" t="s">
        <v>85</v>
      </c>
      <c r="AV128" s="13" t="s">
        <v>135</v>
      </c>
      <c r="AW128" s="13" t="s">
        <v>35</v>
      </c>
      <c r="AX128" s="13" t="s">
        <v>76</v>
      </c>
      <c r="AY128" s="232" t="s">
        <v>127</v>
      </c>
    </row>
    <row r="129" spans="2:65" s="1" customFormat="1" ht="22.5" customHeight="1">
      <c r="B129" s="41"/>
      <c r="C129" s="186" t="s">
        <v>174</v>
      </c>
      <c r="D129" s="186" t="s">
        <v>130</v>
      </c>
      <c r="E129" s="187" t="s">
        <v>175</v>
      </c>
      <c r="F129" s="188" t="s">
        <v>176</v>
      </c>
      <c r="G129" s="189" t="s">
        <v>133</v>
      </c>
      <c r="H129" s="190">
        <v>41.686</v>
      </c>
      <c r="I129" s="191"/>
      <c r="J129" s="192">
        <f>ROUND(I129*H129,2)</f>
        <v>0</v>
      </c>
      <c r="K129" s="188" t="s">
        <v>134</v>
      </c>
      <c r="L129" s="61"/>
      <c r="M129" s="193" t="s">
        <v>21</v>
      </c>
      <c r="N129" s="194" t="s">
        <v>42</v>
      </c>
      <c r="O129" s="42"/>
      <c r="P129" s="195">
        <f>O129*H129</f>
        <v>0</v>
      </c>
      <c r="Q129" s="195">
        <v>1.54E-2</v>
      </c>
      <c r="R129" s="195">
        <f>Q129*H129</f>
        <v>0.64196439999999999</v>
      </c>
      <c r="S129" s="195">
        <v>0</v>
      </c>
      <c r="T129" s="196">
        <f>S129*H129</f>
        <v>0</v>
      </c>
      <c r="AR129" s="24" t="s">
        <v>135</v>
      </c>
      <c r="AT129" s="24" t="s">
        <v>130</v>
      </c>
      <c r="AU129" s="24" t="s">
        <v>85</v>
      </c>
      <c r="AY129" s="24" t="s">
        <v>127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24" t="s">
        <v>76</v>
      </c>
      <c r="BK129" s="197">
        <f>ROUND(I129*H129,2)</f>
        <v>0</v>
      </c>
      <c r="BL129" s="24" t="s">
        <v>135</v>
      </c>
      <c r="BM129" s="24" t="s">
        <v>177</v>
      </c>
    </row>
    <row r="130" spans="2:65" s="11" customFormat="1">
      <c r="B130" s="198"/>
      <c r="C130" s="199"/>
      <c r="D130" s="200" t="s">
        <v>137</v>
      </c>
      <c r="E130" s="201" t="s">
        <v>21</v>
      </c>
      <c r="F130" s="202" t="s">
        <v>178</v>
      </c>
      <c r="G130" s="199"/>
      <c r="H130" s="203" t="s">
        <v>21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137</v>
      </c>
      <c r="AU130" s="209" t="s">
        <v>85</v>
      </c>
      <c r="AV130" s="11" t="s">
        <v>76</v>
      </c>
      <c r="AW130" s="11" t="s">
        <v>35</v>
      </c>
      <c r="AX130" s="11" t="s">
        <v>71</v>
      </c>
      <c r="AY130" s="209" t="s">
        <v>127</v>
      </c>
    </row>
    <row r="131" spans="2:65" s="12" customFormat="1">
      <c r="B131" s="210"/>
      <c r="C131" s="211"/>
      <c r="D131" s="200" t="s">
        <v>137</v>
      </c>
      <c r="E131" s="212" t="s">
        <v>21</v>
      </c>
      <c r="F131" s="213" t="s">
        <v>21</v>
      </c>
      <c r="G131" s="211"/>
      <c r="H131" s="214">
        <v>0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137</v>
      </c>
      <c r="AU131" s="220" t="s">
        <v>85</v>
      </c>
      <c r="AV131" s="12" t="s">
        <v>85</v>
      </c>
      <c r="AW131" s="12" t="s">
        <v>35</v>
      </c>
      <c r="AX131" s="12" t="s">
        <v>71</v>
      </c>
      <c r="AY131" s="220" t="s">
        <v>127</v>
      </c>
    </row>
    <row r="132" spans="2:65" s="11" customFormat="1">
      <c r="B132" s="198"/>
      <c r="C132" s="199"/>
      <c r="D132" s="200" t="s">
        <v>137</v>
      </c>
      <c r="E132" s="201" t="s">
        <v>21</v>
      </c>
      <c r="F132" s="202" t="s">
        <v>179</v>
      </c>
      <c r="G132" s="199"/>
      <c r="H132" s="203" t="s">
        <v>21</v>
      </c>
      <c r="I132" s="204"/>
      <c r="J132" s="199"/>
      <c r="K132" s="199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137</v>
      </c>
      <c r="AU132" s="209" t="s">
        <v>85</v>
      </c>
      <c r="AV132" s="11" t="s">
        <v>76</v>
      </c>
      <c r="AW132" s="11" t="s">
        <v>35</v>
      </c>
      <c r="AX132" s="11" t="s">
        <v>71</v>
      </c>
      <c r="AY132" s="209" t="s">
        <v>127</v>
      </c>
    </row>
    <row r="133" spans="2:65" s="12" customFormat="1">
      <c r="B133" s="210"/>
      <c r="C133" s="211"/>
      <c r="D133" s="200" t="s">
        <v>137</v>
      </c>
      <c r="E133" s="212" t="s">
        <v>21</v>
      </c>
      <c r="F133" s="213" t="s">
        <v>180</v>
      </c>
      <c r="G133" s="211"/>
      <c r="H133" s="214">
        <v>22.315999999999999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137</v>
      </c>
      <c r="AU133" s="220" t="s">
        <v>85</v>
      </c>
      <c r="AV133" s="12" t="s">
        <v>85</v>
      </c>
      <c r="AW133" s="12" t="s">
        <v>35</v>
      </c>
      <c r="AX133" s="12" t="s">
        <v>71</v>
      </c>
      <c r="AY133" s="220" t="s">
        <v>127</v>
      </c>
    </row>
    <row r="134" spans="2:65" s="12" customFormat="1">
      <c r="B134" s="210"/>
      <c r="C134" s="211"/>
      <c r="D134" s="200" t="s">
        <v>137</v>
      </c>
      <c r="E134" s="212" t="s">
        <v>21</v>
      </c>
      <c r="F134" s="213" t="s">
        <v>181</v>
      </c>
      <c r="G134" s="211"/>
      <c r="H134" s="214">
        <v>-7.4340000000000002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137</v>
      </c>
      <c r="AU134" s="220" t="s">
        <v>85</v>
      </c>
      <c r="AV134" s="12" t="s">
        <v>85</v>
      </c>
      <c r="AW134" s="12" t="s">
        <v>35</v>
      </c>
      <c r="AX134" s="12" t="s">
        <v>71</v>
      </c>
      <c r="AY134" s="220" t="s">
        <v>127</v>
      </c>
    </row>
    <row r="135" spans="2:65" s="12" customFormat="1">
      <c r="B135" s="210"/>
      <c r="C135" s="211"/>
      <c r="D135" s="200" t="s">
        <v>137</v>
      </c>
      <c r="E135" s="212" t="s">
        <v>21</v>
      </c>
      <c r="F135" s="213" t="s">
        <v>182</v>
      </c>
      <c r="G135" s="211"/>
      <c r="H135" s="214">
        <v>2.0249999999999999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137</v>
      </c>
      <c r="AU135" s="220" t="s">
        <v>85</v>
      </c>
      <c r="AV135" s="12" t="s">
        <v>85</v>
      </c>
      <c r="AW135" s="12" t="s">
        <v>35</v>
      </c>
      <c r="AX135" s="12" t="s">
        <v>71</v>
      </c>
      <c r="AY135" s="220" t="s">
        <v>127</v>
      </c>
    </row>
    <row r="136" spans="2:65" s="12" customFormat="1">
      <c r="B136" s="210"/>
      <c r="C136" s="211"/>
      <c r="D136" s="200" t="s">
        <v>137</v>
      </c>
      <c r="E136" s="212" t="s">
        <v>21</v>
      </c>
      <c r="F136" s="213" t="s">
        <v>21</v>
      </c>
      <c r="G136" s="211"/>
      <c r="H136" s="214">
        <v>0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137</v>
      </c>
      <c r="AU136" s="220" t="s">
        <v>85</v>
      </c>
      <c r="AV136" s="12" t="s">
        <v>85</v>
      </c>
      <c r="AW136" s="12" t="s">
        <v>35</v>
      </c>
      <c r="AX136" s="12" t="s">
        <v>71</v>
      </c>
      <c r="AY136" s="220" t="s">
        <v>127</v>
      </c>
    </row>
    <row r="137" spans="2:65" s="11" customFormat="1">
      <c r="B137" s="198"/>
      <c r="C137" s="199"/>
      <c r="D137" s="200" t="s">
        <v>137</v>
      </c>
      <c r="E137" s="201" t="s">
        <v>21</v>
      </c>
      <c r="F137" s="202" t="s">
        <v>183</v>
      </c>
      <c r="G137" s="199"/>
      <c r="H137" s="203" t="s">
        <v>21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137</v>
      </c>
      <c r="AU137" s="209" t="s">
        <v>85</v>
      </c>
      <c r="AV137" s="11" t="s">
        <v>76</v>
      </c>
      <c r="AW137" s="11" t="s">
        <v>35</v>
      </c>
      <c r="AX137" s="11" t="s">
        <v>71</v>
      </c>
      <c r="AY137" s="209" t="s">
        <v>127</v>
      </c>
    </row>
    <row r="138" spans="2:65" s="12" customFormat="1">
      <c r="B138" s="210"/>
      <c r="C138" s="211"/>
      <c r="D138" s="200" t="s">
        <v>137</v>
      </c>
      <c r="E138" s="212" t="s">
        <v>21</v>
      </c>
      <c r="F138" s="213" t="s">
        <v>184</v>
      </c>
      <c r="G138" s="211"/>
      <c r="H138" s="214">
        <v>5.6360000000000001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137</v>
      </c>
      <c r="AU138" s="220" t="s">
        <v>85</v>
      </c>
      <c r="AV138" s="12" t="s">
        <v>85</v>
      </c>
      <c r="AW138" s="12" t="s">
        <v>35</v>
      </c>
      <c r="AX138" s="12" t="s">
        <v>71</v>
      </c>
      <c r="AY138" s="220" t="s">
        <v>127</v>
      </c>
    </row>
    <row r="139" spans="2:65" s="12" customFormat="1">
      <c r="B139" s="210"/>
      <c r="C139" s="211"/>
      <c r="D139" s="200" t="s">
        <v>137</v>
      </c>
      <c r="E139" s="212" t="s">
        <v>21</v>
      </c>
      <c r="F139" s="213" t="s">
        <v>185</v>
      </c>
      <c r="G139" s="211"/>
      <c r="H139" s="214">
        <v>4.05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137</v>
      </c>
      <c r="AU139" s="220" t="s">
        <v>85</v>
      </c>
      <c r="AV139" s="12" t="s">
        <v>85</v>
      </c>
      <c r="AW139" s="12" t="s">
        <v>35</v>
      </c>
      <c r="AX139" s="12" t="s">
        <v>71</v>
      </c>
      <c r="AY139" s="220" t="s">
        <v>127</v>
      </c>
    </row>
    <row r="140" spans="2:65" s="12" customFormat="1">
      <c r="B140" s="210"/>
      <c r="C140" s="211"/>
      <c r="D140" s="200" t="s">
        <v>137</v>
      </c>
      <c r="E140" s="212" t="s">
        <v>21</v>
      </c>
      <c r="F140" s="213" t="s">
        <v>21</v>
      </c>
      <c r="G140" s="211"/>
      <c r="H140" s="214">
        <v>0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137</v>
      </c>
      <c r="AU140" s="220" t="s">
        <v>85</v>
      </c>
      <c r="AV140" s="12" t="s">
        <v>85</v>
      </c>
      <c r="AW140" s="12" t="s">
        <v>35</v>
      </c>
      <c r="AX140" s="12" t="s">
        <v>71</v>
      </c>
      <c r="AY140" s="220" t="s">
        <v>127</v>
      </c>
    </row>
    <row r="141" spans="2:65" s="11" customFormat="1">
      <c r="B141" s="198"/>
      <c r="C141" s="199"/>
      <c r="D141" s="200" t="s">
        <v>137</v>
      </c>
      <c r="E141" s="201" t="s">
        <v>21</v>
      </c>
      <c r="F141" s="202" t="s">
        <v>186</v>
      </c>
      <c r="G141" s="199"/>
      <c r="H141" s="203" t="s">
        <v>21</v>
      </c>
      <c r="I141" s="204"/>
      <c r="J141" s="199"/>
      <c r="K141" s="199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137</v>
      </c>
      <c r="AU141" s="209" t="s">
        <v>85</v>
      </c>
      <c r="AV141" s="11" t="s">
        <v>76</v>
      </c>
      <c r="AW141" s="11" t="s">
        <v>35</v>
      </c>
      <c r="AX141" s="11" t="s">
        <v>71</v>
      </c>
      <c r="AY141" s="209" t="s">
        <v>127</v>
      </c>
    </row>
    <row r="142" spans="2:65" s="12" customFormat="1">
      <c r="B142" s="210"/>
      <c r="C142" s="211"/>
      <c r="D142" s="200" t="s">
        <v>137</v>
      </c>
      <c r="E142" s="212" t="s">
        <v>21</v>
      </c>
      <c r="F142" s="213" t="s">
        <v>187</v>
      </c>
      <c r="G142" s="211"/>
      <c r="H142" s="214">
        <v>11.34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137</v>
      </c>
      <c r="AU142" s="220" t="s">
        <v>85</v>
      </c>
      <c r="AV142" s="12" t="s">
        <v>85</v>
      </c>
      <c r="AW142" s="12" t="s">
        <v>35</v>
      </c>
      <c r="AX142" s="12" t="s">
        <v>71</v>
      </c>
      <c r="AY142" s="220" t="s">
        <v>127</v>
      </c>
    </row>
    <row r="143" spans="2:65" s="12" customFormat="1">
      <c r="B143" s="210"/>
      <c r="C143" s="211"/>
      <c r="D143" s="200" t="s">
        <v>137</v>
      </c>
      <c r="E143" s="212" t="s">
        <v>21</v>
      </c>
      <c r="F143" s="213" t="s">
        <v>188</v>
      </c>
      <c r="G143" s="211"/>
      <c r="H143" s="214">
        <v>-1.431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137</v>
      </c>
      <c r="AU143" s="220" t="s">
        <v>85</v>
      </c>
      <c r="AV143" s="12" t="s">
        <v>85</v>
      </c>
      <c r="AW143" s="12" t="s">
        <v>35</v>
      </c>
      <c r="AX143" s="12" t="s">
        <v>71</v>
      </c>
      <c r="AY143" s="220" t="s">
        <v>127</v>
      </c>
    </row>
    <row r="144" spans="2:65" s="12" customFormat="1">
      <c r="B144" s="210"/>
      <c r="C144" s="211"/>
      <c r="D144" s="200" t="s">
        <v>137</v>
      </c>
      <c r="E144" s="212" t="s">
        <v>21</v>
      </c>
      <c r="F144" s="213" t="s">
        <v>21</v>
      </c>
      <c r="G144" s="211"/>
      <c r="H144" s="214">
        <v>0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137</v>
      </c>
      <c r="AU144" s="220" t="s">
        <v>85</v>
      </c>
      <c r="AV144" s="12" t="s">
        <v>85</v>
      </c>
      <c r="AW144" s="12" t="s">
        <v>35</v>
      </c>
      <c r="AX144" s="12" t="s">
        <v>71</v>
      </c>
      <c r="AY144" s="220" t="s">
        <v>127</v>
      </c>
    </row>
    <row r="145" spans="2:65" s="11" customFormat="1">
      <c r="B145" s="198"/>
      <c r="C145" s="199"/>
      <c r="D145" s="200" t="s">
        <v>137</v>
      </c>
      <c r="E145" s="201" t="s">
        <v>21</v>
      </c>
      <c r="F145" s="202" t="s">
        <v>189</v>
      </c>
      <c r="G145" s="199"/>
      <c r="H145" s="203" t="s">
        <v>21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137</v>
      </c>
      <c r="AU145" s="209" t="s">
        <v>85</v>
      </c>
      <c r="AV145" s="11" t="s">
        <v>76</v>
      </c>
      <c r="AW145" s="11" t="s">
        <v>35</v>
      </c>
      <c r="AX145" s="11" t="s">
        <v>71</v>
      </c>
      <c r="AY145" s="209" t="s">
        <v>127</v>
      </c>
    </row>
    <row r="146" spans="2:65" s="12" customFormat="1">
      <c r="B146" s="210"/>
      <c r="C146" s="211"/>
      <c r="D146" s="200" t="s">
        <v>137</v>
      </c>
      <c r="E146" s="212" t="s">
        <v>21</v>
      </c>
      <c r="F146" s="213" t="s">
        <v>190</v>
      </c>
      <c r="G146" s="211"/>
      <c r="H146" s="214">
        <v>5.1840000000000002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137</v>
      </c>
      <c r="AU146" s="220" t="s">
        <v>85</v>
      </c>
      <c r="AV146" s="12" t="s">
        <v>85</v>
      </c>
      <c r="AW146" s="12" t="s">
        <v>35</v>
      </c>
      <c r="AX146" s="12" t="s">
        <v>71</v>
      </c>
      <c r="AY146" s="220" t="s">
        <v>127</v>
      </c>
    </row>
    <row r="147" spans="2:65" s="12" customFormat="1">
      <c r="B147" s="210"/>
      <c r="C147" s="211"/>
      <c r="D147" s="200" t="s">
        <v>137</v>
      </c>
      <c r="E147" s="212" t="s">
        <v>21</v>
      </c>
      <c r="F147" s="213" t="s">
        <v>21</v>
      </c>
      <c r="G147" s="211"/>
      <c r="H147" s="214">
        <v>0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137</v>
      </c>
      <c r="AU147" s="220" t="s">
        <v>85</v>
      </c>
      <c r="AV147" s="12" t="s">
        <v>85</v>
      </c>
      <c r="AW147" s="12" t="s">
        <v>35</v>
      </c>
      <c r="AX147" s="12" t="s">
        <v>71</v>
      </c>
      <c r="AY147" s="220" t="s">
        <v>127</v>
      </c>
    </row>
    <row r="148" spans="2:65" s="13" customFormat="1">
      <c r="B148" s="221"/>
      <c r="C148" s="222"/>
      <c r="D148" s="223" t="s">
        <v>137</v>
      </c>
      <c r="E148" s="224" t="s">
        <v>21</v>
      </c>
      <c r="F148" s="225" t="s">
        <v>140</v>
      </c>
      <c r="G148" s="222"/>
      <c r="H148" s="226">
        <v>41.686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137</v>
      </c>
      <c r="AU148" s="232" t="s">
        <v>85</v>
      </c>
      <c r="AV148" s="13" t="s">
        <v>135</v>
      </c>
      <c r="AW148" s="13" t="s">
        <v>35</v>
      </c>
      <c r="AX148" s="13" t="s">
        <v>76</v>
      </c>
      <c r="AY148" s="232" t="s">
        <v>127</v>
      </c>
    </row>
    <row r="149" spans="2:65" s="1" customFormat="1" ht="22.5" customHeight="1">
      <c r="B149" s="41"/>
      <c r="C149" s="186" t="s">
        <v>128</v>
      </c>
      <c r="D149" s="186" t="s">
        <v>130</v>
      </c>
      <c r="E149" s="187" t="s">
        <v>191</v>
      </c>
      <c r="F149" s="188" t="s">
        <v>192</v>
      </c>
      <c r="G149" s="189" t="s">
        <v>133</v>
      </c>
      <c r="H149" s="190">
        <v>122.935</v>
      </c>
      <c r="I149" s="191"/>
      <c r="J149" s="192">
        <f>ROUND(I149*H149,2)</f>
        <v>0</v>
      </c>
      <c r="K149" s="188" t="s">
        <v>134</v>
      </c>
      <c r="L149" s="61"/>
      <c r="M149" s="193" t="s">
        <v>21</v>
      </c>
      <c r="N149" s="194" t="s">
        <v>42</v>
      </c>
      <c r="O149" s="42"/>
      <c r="P149" s="195">
        <f>O149*H149</f>
        <v>0</v>
      </c>
      <c r="Q149" s="195">
        <v>5.1999999999999998E-3</v>
      </c>
      <c r="R149" s="195">
        <f>Q149*H149</f>
        <v>0.639262</v>
      </c>
      <c r="S149" s="195">
        <v>0</v>
      </c>
      <c r="T149" s="196">
        <f>S149*H149</f>
        <v>0</v>
      </c>
      <c r="AR149" s="24" t="s">
        <v>135</v>
      </c>
      <c r="AT149" s="24" t="s">
        <v>130</v>
      </c>
      <c r="AU149" s="24" t="s">
        <v>85</v>
      </c>
      <c r="AY149" s="24" t="s">
        <v>127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24" t="s">
        <v>76</v>
      </c>
      <c r="BK149" s="197">
        <f>ROUND(I149*H149,2)</f>
        <v>0</v>
      </c>
      <c r="BL149" s="24" t="s">
        <v>135</v>
      </c>
      <c r="BM149" s="24" t="s">
        <v>193</v>
      </c>
    </row>
    <row r="150" spans="2:65" s="12" customFormat="1">
      <c r="B150" s="210"/>
      <c r="C150" s="211"/>
      <c r="D150" s="200" t="s">
        <v>137</v>
      </c>
      <c r="E150" s="212" t="s">
        <v>21</v>
      </c>
      <c r="F150" s="213" t="s">
        <v>155</v>
      </c>
      <c r="G150" s="211"/>
      <c r="H150" s="214">
        <v>210.72200000000001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137</v>
      </c>
      <c r="AU150" s="220" t="s">
        <v>85</v>
      </c>
      <c r="AV150" s="12" t="s">
        <v>85</v>
      </c>
      <c r="AW150" s="12" t="s">
        <v>35</v>
      </c>
      <c r="AX150" s="12" t="s">
        <v>71</v>
      </c>
      <c r="AY150" s="220" t="s">
        <v>127</v>
      </c>
    </row>
    <row r="151" spans="2:65" s="12" customFormat="1">
      <c r="B151" s="210"/>
      <c r="C151" s="211"/>
      <c r="D151" s="200" t="s">
        <v>137</v>
      </c>
      <c r="E151" s="212" t="s">
        <v>21</v>
      </c>
      <c r="F151" s="213" t="s">
        <v>21</v>
      </c>
      <c r="G151" s="211"/>
      <c r="H151" s="214">
        <v>0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137</v>
      </c>
      <c r="AU151" s="220" t="s">
        <v>85</v>
      </c>
      <c r="AV151" s="12" t="s">
        <v>85</v>
      </c>
      <c r="AW151" s="12" t="s">
        <v>35</v>
      </c>
      <c r="AX151" s="12" t="s">
        <v>71</v>
      </c>
      <c r="AY151" s="220" t="s">
        <v>127</v>
      </c>
    </row>
    <row r="152" spans="2:65" s="11" customFormat="1">
      <c r="B152" s="198"/>
      <c r="C152" s="199"/>
      <c r="D152" s="200" t="s">
        <v>137</v>
      </c>
      <c r="E152" s="201" t="s">
        <v>21</v>
      </c>
      <c r="F152" s="202" t="s">
        <v>156</v>
      </c>
      <c r="G152" s="199"/>
      <c r="H152" s="203" t="s">
        <v>21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137</v>
      </c>
      <c r="AU152" s="209" t="s">
        <v>85</v>
      </c>
      <c r="AV152" s="11" t="s">
        <v>76</v>
      </c>
      <c r="AW152" s="11" t="s">
        <v>35</v>
      </c>
      <c r="AX152" s="11" t="s">
        <v>71</v>
      </c>
      <c r="AY152" s="209" t="s">
        <v>127</v>
      </c>
    </row>
    <row r="153" spans="2:65" s="12" customFormat="1">
      <c r="B153" s="210"/>
      <c r="C153" s="211"/>
      <c r="D153" s="200" t="s">
        <v>137</v>
      </c>
      <c r="E153" s="212" t="s">
        <v>21</v>
      </c>
      <c r="F153" s="213" t="s">
        <v>157</v>
      </c>
      <c r="G153" s="211"/>
      <c r="H153" s="214">
        <v>-8.2810000000000006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137</v>
      </c>
      <c r="AU153" s="220" t="s">
        <v>85</v>
      </c>
      <c r="AV153" s="12" t="s">
        <v>85</v>
      </c>
      <c r="AW153" s="12" t="s">
        <v>35</v>
      </c>
      <c r="AX153" s="12" t="s">
        <v>71</v>
      </c>
      <c r="AY153" s="220" t="s">
        <v>127</v>
      </c>
    </row>
    <row r="154" spans="2:65" s="12" customFormat="1">
      <c r="B154" s="210"/>
      <c r="C154" s="211"/>
      <c r="D154" s="200" t="s">
        <v>137</v>
      </c>
      <c r="E154" s="212" t="s">
        <v>21</v>
      </c>
      <c r="F154" s="213" t="s">
        <v>158</v>
      </c>
      <c r="G154" s="211"/>
      <c r="H154" s="214">
        <v>-6.2569999999999997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137</v>
      </c>
      <c r="AU154" s="220" t="s">
        <v>85</v>
      </c>
      <c r="AV154" s="12" t="s">
        <v>85</v>
      </c>
      <c r="AW154" s="12" t="s">
        <v>35</v>
      </c>
      <c r="AX154" s="12" t="s">
        <v>71</v>
      </c>
      <c r="AY154" s="220" t="s">
        <v>127</v>
      </c>
    </row>
    <row r="155" spans="2:65" s="12" customFormat="1">
      <c r="B155" s="210"/>
      <c r="C155" s="211"/>
      <c r="D155" s="200" t="s">
        <v>137</v>
      </c>
      <c r="E155" s="212" t="s">
        <v>21</v>
      </c>
      <c r="F155" s="213" t="s">
        <v>159</v>
      </c>
      <c r="G155" s="211"/>
      <c r="H155" s="214">
        <v>-6.5209999999999999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137</v>
      </c>
      <c r="AU155" s="220" t="s">
        <v>85</v>
      </c>
      <c r="AV155" s="12" t="s">
        <v>85</v>
      </c>
      <c r="AW155" s="12" t="s">
        <v>35</v>
      </c>
      <c r="AX155" s="12" t="s">
        <v>71</v>
      </c>
      <c r="AY155" s="220" t="s">
        <v>127</v>
      </c>
    </row>
    <row r="156" spans="2:65" s="12" customFormat="1">
      <c r="B156" s="210"/>
      <c r="C156" s="211"/>
      <c r="D156" s="200" t="s">
        <v>137</v>
      </c>
      <c r="E156" s="212" t="s">
        <v>21</v>
      </c>
      <c r="F156" s="213" t="s">
        <v>160</v>
      </c>
      <c r="G156" s="211"/>
      <c r="H156" s="214">
        <v>-6.3559999999999999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137</v>
      </c>
      <c r="AU156" s="220" t="s">
        <v>85</v>
      </c>
      <c r="AV156" s="12" t="s">
        <v>85</v>
      </c>
      <c r="AW156" s="12" t="s">
        <v>35</v>
      </c>
      <c r="AX156" s="12" t="s">
        <v>71</v>
      </c>
      <c r="AY156" s="220" t="s">
        <v>127</v>
      </c>
    </row>
    <row r="157" spans="2:65" s="12" customFormat="1">
      <c r="B157" s="210"/>
      <c r="C157" s="211"/>
      <c r="D157" s="200" t="s">
        <v>137</v>
      </c>
      <c r="E157" s="212" t="s">
        <v>21</v>
      </c>
      <c r="F157" s="213" t="s">
        <v>161</v>
      </c>
      <c r="G157" s="211"/>
      <c r="H157" s="214">
        <v>-2.6179999999999999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137</v>
      </c>
      <c r="AU157" s="220" t="s">
        <v>85</v>
      </c>
      <c r="AV157" s="12" t="s">
        <v>85</v>
      </c>
      <c r="AW157" s="12" t="s">
        <v>35</v>
      </c>
      <c r="AX157" s="12" t="s">
        <v>71</v>
      </c>
      <c r="AY157" s="220" t="s">
        <v>127</v>
      </c>
    </row>
    <row r="158" spans="2:65" s="12" customFormat="1">
      <c r="B158" s="210"/>
      <c r="C158" s="211"/>
      <c r="D158" s="200" t="s">
        <v>137</v>
      </c>
      <c r="E158" s="212" t="s">
        <v>21</v>
      </c>
      <c r="F158" s="213" t="s">
        <v>162</v>
      </c>
      <c r="G158" s="211"/>
      <c r="H158" s="214">
        <v>-37.729999999999997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137</v>
      </c>
      <c r="AU158" s="220" t="s">
        <v>85</v>
      </c>
      <c r="AV158" s="12" t="s">
        <v>85</v>
      </c>
      <c r="AW158" s="12" t="s">
        <v>35</v>
      </c>
      <c r="AX158" s="12" t="s">
        <v>71</v>
      </c>
      <c r="AY158" s="220" t="s">
        <v>127</v>
      </c>
    </row>
    <row r="159" spans="2:65" s="12" customFormat="1">
      <c r="B159" s="210"/>
      <c r="C159" s="211"/>
      <c r="D159" s="200" t="s">
        <v>137</v>
      </c>
      <c r="E159" s="212" t="s">
        <v>21</v>
      </c>
      <c r="F159" s="213" t="s">
        <v>163</v>
      </c>
      <c r="G159" s="211"/>
      <c r="H159" s="214">
        <v>-2.1309999999999998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137</v>
      </c>
      <c r="AU159" s="220" t="s">
        <v>85</v>
      </c>
      <c r="AV159" s="12" t="s">
        <v>85</v>
      </c>
      <c r="AW159" s="12" t="s">
        <v>35</v>
      </c>
      <c r="AX159" s="12" t="s">
        <v>71</v>
      </c>
      <c r="AY159" s="220" t="s">
        <v>127</v>
      </c>
    </row>
    <row r="160" spans="2:65" s="12" customFormat="1">
      <c r="B160" s="210"/>
      <c r="C160" s="211"/>
      <c r="D160" s="200" t="s">
        <v>137</v>
      </c>
      <c r="E160" s="212" t="s">
        <v>21</v>
      </c>
      <c r="F160" s="213" t="s">
        <v>164</v>
      </c>
      <c r="G160" s="211"/>
      <c r="H160" s="214">
        <v>-4.9729999999999999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137</v>
      </c>
      <c r="AU160" s="220" t="s">
        <v>85</v>
      </c>
      <c r="AV160" s="12" t="s">
        <v>85</v>
      </c>
      <c r="AW160" s="12" t="s">
        <v>35</v>
      </c>
      <c r="AX160" s="12" t="s">
        <v>71</v>
      </c>
      <c r="AY160" s="220" t="s">
        <v>127</v>
      </c>
    </row>
    <row r="161" spans="2:63" s="12" customFormat="1">
      <c r="B161" s="210"/>
      <c r="C161" s="211"/>
      <c r="D161" s="200" t="s">
        <v>137</v>
      </c>
      <c r="E161" s="212" t="s">
        <v>21</v>
      </c>
      <c r="F161" s="213" t="s">
        <v>21</v>
      </c>
      <c r="G161" s="211"/>
      <c r="H161" s="214">
        <v>0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137</v>
      </c>
      <c r="AU161" s="220" t="s">
        <v>85</v>
      </c>
      <c r="AV161" s="12" t="s">
        <v>85</v>
      </c>
      <c r="AW161" s="12" t="s">
        <v>35</v>
      </c>
      <c r="AX161" s="12" t="s">
        <v>71</v>
      </c>
      <c r="AY161" s="220" t="s">
        <v>127</v>
      </c>
    </row>
    <row r="162" spans="2:63" s="11" customFormat="1">
      <c r="B162" s="198"/>
      <c r="C162" s="199"/>
      <c r="D162" s="200" t="s">
        <v>137</v>
      </c>
      <c r="E162" s="201" t="s">
        <v>21</v>
      </c>
      <c r="F162" s="202" t="s">
        <v>165</v>
      </c>
      <c r="G162" s="199"/>
      <c r="H162" s="203" t="s">
        <v>21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137</v>
      </c>
      <c r="AU162" s="209" t="s">
        <v>85</v>
      </c>
      <c r="AV162" s="11" t="s">
        <v>76</v>
      </c>
      <c r="AW162" s="11" t="s">
        <v>35</v>
      </c>
      <c r="AX162" s="11" t="s">
        <v>71</v>
      </c>
      <c r="AY162" s="209" t="s">
        <v>127</v>
      </c>
    </row>
    <row r="163" spans="2:63" s="12" customFormat="1">
      <c r="B163" s="210"/>
      <c r="C163" s="211"/>
      <c r="D163" s="200" t="s">
        <v>137</v>
      </c>
      <c r="E163" s="212" t="s">
        <v>21</v>
      </c>
      <c r="F163" s="213" t="s">
        <v>166</v>
      </c>
      <c r="G163" s="211"/>
      <c r="H163" s="214">
        <v>5.7329999999999997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137</v>
      </c>
      <c r="AU163" s="220" t="s">
        <v>85</v>
      </c>
      <c r="AV163" s="12" t="s">
        <v>85</v>
      </c>
      <c r="AW163" s="12" t="s">
        <v>35</v>
      </c>
      <c r="AX163" s="12" t="s">
        <v>71</v>
      </c>
      <c r="AY163" s="220" t="s">
        <v>127</v>
      </c>
    </row>
    <row r="164" spans="2:63" s="12" customFormat="1">
      <c r="B164" s="210"/>
      <c r="C164" s="211"/>
      <c r="D164" s="200" t="s">
        <v>137</v>
      </c>
      <c r="E164" s="212" t="s">
        <v>21</v>
      </c>
      <c r="F164" s="213" t="s">
        <v>167</v>
      </c>
      <c r="G164" s="211"/>
      <c r="H164" s="214">
        <v>1.419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137</v>
      </c>
      <c r="AU164" s="220" t="s">
        <v>85</v>
      </c>
      <c r="AV164" s="12" t="s">
        <v>85</v>
      </c>
      <c r="AW164" s="12" t="s">
        <v>35</v>
      </c>
      <c r="AX164" s="12" t="s">
        <v>71</v>
      </c>
      <c r="AY164" s="220" t="s">
        <v>127</v>
      </c>
    </row>
    <row r="165" spans="2:63" s="12" customFormat="1">
      <c r="B165" s="210"/>
      <c r="C165" s="211"/>
      <c r="D165" s="200" t="s">
        <v>137</v>
      </c>
      <c r="E165" s="212" t="s">
        <v>21</v>
      </c>
      <c r="F165" s="213" t="s">
        <v>168</v>
      </c>
      <c r="G165" s="211"/>
      <c r="H165" s="214">
        <v>1.431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137</v>
      </c>
      <c r="AU165" s="220" t="s">
        <v>85</v>
      </c>
      <c r="AV165" s="12" t="s">
        <v>85</v>
      </c>
      <c r="AW165" s="12" t="s">
        <v>35</v>
      </c>
      <c r="AX165" s="12" t="s">
        <v>71</v>
      </c>
      <c r="AY165" s="220" t="s">
        <v>127</v>
      </c>
    </row>
    <row r="166" spans="2:63" s="12" customFormat="1">
      <c r="B166" s="210"/>
      <c r="C166" s="211"/>
      <c r="D166" s="200" t="s">
        <v>137</v>
      </c>
      <c r="E166" s="212" t="s">
        <v>21</v>
      </c>
      <c r="F166" s="213" t="s">
        <v>169</v>
      </c>
      <c r="G166" s="211"/>
      <c r="H166" s="214">
        <v>1.4119999999999999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137</v>
      </c>
      <c r="AU166" s="220" t="s">
        <v>85</v>
      </c>
      <c r="AV166" s="12" t="s">
        <v>85</v>
      </c>
      <c r="AW166" s="12" t="s">
        <v>35</v>
      </c>
      <c r="AX166" s="12" t="s">
        <v>71</v>
      </c>
      <c r="AY166" s="220" t="s">
        <v>127</v>
      </c>
    </row>
    <row r="167" spans="2:63" s="12" customFormat="1">
      <c r="B167" s="210"/>
      <c r="C167" s="211"/>
      <c r="D167" s="200" t="s">
        <v>137</v>
      </c>
      <c r="E167" s="212" t="s">
        <v>21</v>
      </c>
      <c r="F167" s="213" t="s">
        <v>170</v>
      </c>
      <c r="G167" s="211"/>
      <c r="H167" s="214">
        <v>5.8559999999999999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137</v>
      </c>
      <c r="AU167" s="220" t="s">
        <v>85</v>
      </c>
      <c r="AV167" s="12" t="s">
        <v>85</v>
      </c>
      <c r="AW167" s="12" t="s">
        <v>35</v>
      </c>
      <c r="AX167" s="12" t="s">
        <v>71</v>
      </c>
      <c r="AY167" s="220" t="s">
        <v>127</v>
      </c>
    </row>
    <row r="168" spans="2:63" s="12" customFormat="1">
      <c r="B168" s="210"/>
      <c r="C168" s="211"/>
      <c r="D168" s="200" t="s">
        <v>137</v>
      </c>
      <c r="E168" s="212" t="s">
        <v>21</v>
      </c>
      <c r="F168" s="213" t="s">
        <v>171</v>
      </c>
      <c r="G168" s="211"/>
      <c r="H168" s="214">
        <v>12.914999999999999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137</v>
      </c>
      <c r="AU168" s="220" t="s">
        <v>85</v>
      </c>
      <c r="AV168" s="12" t="s">
        <v>85</v>
      </c>
      <c r="AW168" s="12" t="s">
        <v>35</v>
      </c>
      <c r="AX168" s="12" t="s">
        <v>71</v>
      </c>
      <c r="AY168" s="220" t="s">
        <v>127</v>
      </c>
    </row>
    <row r="169" spans="2:63" s="12" customFormat="1">
      <c r="B169" s="210"/>
      <c r="C169" s="211"/>
      <c r="D169" s="200" t="s">
        <v>137</v>
      </c>
      <c r="E169" s="212" t="s">
        <v>21</v>
      </c>
      <c r="F169" s="213" t="s">
        <v>21</v>
      </c>
      <c r="G169" s="211"/>
      <c r="H169" s="214">
        <v>0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137</v>
      </c>
      <c r="AU169" s="220" t="s">
        <v>85</v>
      </c>
      <c r="AV169" s="12" t="s">
        <v>85</v>
      </c>
      <c r="AW169" s="12" t="s">
        <v>35</v>
      </c>
      <c r="AX169" s="12" t="s">
        <v>71</v>
      </c>
      <c r="AY169" s="220" t="s">
        <v>127</v>
      </c>
    </row>
    <row r="170" spans="2:63" s="14" customFormat="1">
      <c r="B170" s="233"/>
      <c r="C170" s="234"/>
      <c r="D170" s="200" t="s">
        <v>137</v>
      </c>
      <c r="E170" s="235" t="s">
        <v>21</v>
      </c>
      <c r="F170" s="236" t="s">
        <v>145</v>
      </c>
      <c r="G170" s="234"/>
      <c r="H170" s="237">
        <v>164.62100000000001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137</v>
      </c>
      <c r="AU170" s="243" t="s">
        <v>85</v>
      </c>
      <c r="AV170" s="14" t="s">
        <v>146</v>
      </c>
      <c r="AW170" s="14" t="s">
        <v>35</v>
      </c>
      <c r="AX170" s="14" t="s">
        <v>71</v>
      </c>
      <c r="AY170" s="243" t="s">
        <v>127</v>
      </c>
    </row>
    <row r="171" spans="2:63" s="12" customFormat="1">
      <c r="B171" s="210"/>
      <c r="C171" s="211"/>
      <c r="D171" s="200" t="s">
        <v>137</v>
      </c>
      <c r="E171" s="212" t="s">
        <v>21</v>
      </c>
      <c r="F171" s="213" t="s">
        <v>21</v>
      </c>
      <c r="G171" s="211"/>
      <c r="H171" s="214">
        <v>0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137</v>
      </c>
      <c r="AU171" s="220" t="s">
        <v>85</v>
      </c>
      <c r="AV171" s="12" t="s">
        <v>85</v>
      </c>
      <c r="AW171" s="12" t="s">
        <v>35</v>
      </c>
      <c r="AX171" s="12" t="s">
        <v>71</v>
      </c>
      <c r="AY171" s="220" t="s">
        <v>127</v>
      </c>
    </row>
    <row r="172" spans="2:63" s="11" customFormat="1">
      <c r="B172" s="198"/>
      <c r="C172" s="199"/>
      <c r="D172" s="200" t="s">
        <v>137</v>
      </c>
      <c r="E172" s="201" t="s">
        <v>21</v>
      </c>
      <c r="F172" s="202" t="s">
        <v>172</v>
      </c>
      <c r="G172" s="199"/>
      <c r="H172" s="203" t="s">
        <v>21</v>
      </c>
      <c r="I172" s="204"/>
      <c r="J172" s="199"/>
      <c r="K172" s="199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137</v>
      </c>
      <c r="AU172" s="209" t="s">
        <v>85</v>
      </c>
      <c r="AV172" s="11" t="s">
        <v>76</v>
      </c>
      <c r="AW172" s="11" t="s">
        <v>35</v>
      </c>
      <c r="AX172" s="11" t="s">
        <v>71</v>
      </c>
      <c r="AY172" s="209" t="s">
        <v>127</v>
      </c>
    </row>
    <row r="173" spans="2:63" s="12" customFormat="1">
      <c r="B173" s="210"/>
      <c r="C173" s="211"/>
      <c r="D173" s="200" t="s">
        <v>137</v>
      </c>
      <c r="E173" s="212" t="s">
        <v>21</v>
      </c>
      <c r="F173" s="213" t="s">
        <v>173</v>
      </c>
      <c r="G173" s="211"/>
      <c r="H173" s="214">
        <v>-41.686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137</v>
      </c>
      <c r="AU173" s="220" t="s">
        <v>85</v>
      </c>
      <c r="AV173" s="12" t="s">
        <v>85</v>
      </c>
      <c r="AW173" s="12" t="s">
        <v>35</v>
      </c>
      <c r="AX173" s="12" t="s">
        <v>71</v>
      </c>
      <c r="AY173" s="220" t="s">
        <v>127</v>
      </c>
    </row>
    <row r="174" spans="2:63" s="12" customFormat="1">
      <c r="B174" s="210"/>
      <c r="C174" s="211"/>
      <c r="D174" s="200" t="s">
        <v>137</v>
      </c>
      <c r="E174" s="212" t="s">
        <v>21</v>
      </c>
      <c r="F174" s="213" t="s">
        <v>21</v>
      </c>
      <c r="G174" s="211"/>
      <c r="H174" s="214">
        <v>0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137</v>
      </c>
      <c r="AU174" s="220" t="s">
        <v>85</v>
      </c>
      <c r="AV174" s="12" t="s">
        <v>85</v>
      </c>
      <c r="AW174" s="12" t="s">
        <v>35</v>
      </c>
      <c r="AX174" s="12" t="s">
        <v>71</v>
      </c>
      <c r="AY174" s="220" t="s">
        <v>127</v>
      </c>
    </row>
    <row r="175" spans="2:63" s="13" customFormat="1">
      <c r="B175" s="221"/>
      <c r="C175" s="222"/>
      <c r="D175" s="200" t="s">
        <v>137</v>
      </c>
      <c r="E175" s="244" t="s">
        <v>21</v>
      </c>
      <c r="F175" s="245" t="s">
        <v>140</v>
      </c>
      <c r="G175" s="222"/>
      <c r="H175" s="246">
        <v>122.935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137</v>
      </c>
      <c r="AU175" s="232" t="s">
        <v>85</v>
      </c>
      <c r="AV175" s="13" t="s">
        <v>135</v>
      </c>
      <c r="AW175" s="13" t="s">
        <v>35</v>
      </c>
      <c r="AX175" s="13" t="s">
        <v>76</v>
      </c>
      <c r="AY175" s="232" t="s">
        <v>127</v>
      </c>
    </row>
    <row r="176" spans="2:63" s="10" customFormat="1" ht="29.85" customHeight="1">
      <c r="B176" s="169"/>
      <c r="C176" s="170"/>
      <c r="D176" s="183" t="s">
        <v>70</v>
      </c>
      <c r="E176" s="184" t="s">
        <v>194</v>
      </c>
      <c r="F176" s="184" t="s">
        <v>195</v>
      </c>
      <c r="G176" s="170"/>
      <c r="H176" s="170"/>
      <c r="I176" s="173"/>
      <c r="J176" s="185">
        <f>BK176</f>
        <v>0</v>
      </c>
      <c r="K176" s="170"/>
      <c r="L176" s="175"/>
      <c r="M176" s="176"/>
      <c r="N176" s="177"/>
      <c r="O176" s="177"/>
      <c r="P176" s="178">
        <f>SUM(P177:P250)</f>
        <v>0</v>
      </c>
      <c r="Q176" s="177"/>
      <c r="R176" s="178">
        <f>SUM(R177:R250)</f>
        <v>3.1801250000000003E-2</v>
      </c>
      <c r="S176" s="177"/>
      <c r="T176" s="179">
        <f>SUM(T177:T250)</f>
        <v>4.8061620000000005</v>
      </c>
      <c r="AR176" s="180" t="s">
        <v>76</v>
      </c>
      <c r="AT176" s="181" t="s">
        <v>70</v>
      </c>
      <c r="AU176" s="181" t="s">
        <v>76</v>
      </c>
      <c r="AY176" s="180" t="s">
        <v>127</v>
      </c>
      <c r="BK176" s="182">
        <f>SUM(BK177:BK250)</f>
        <v>0</v>
      </c>
    </row>
    <row r="177" spans="2:65" s="1" customFormat="1" ht="31.5" customHeight="1">
      <c r="B177" s="41"/>
      <c r="C177" s="186" t="s">
        <v>196</v>
      </c>
      <c r="D177" s="186" t="s">
        <v>130</v>
      </c>
      <c r="E177" s="187" t="s">
        <v>197</v>
      </c>
      <c r="F177" s="188" t="s">
        <v>198</v>
      </c>
      <c r="G177" s="189" t="s">
        <v>133</v>
      </c>
      <c r="H177" s="190">
        <v>127.205</v>
      </c>
      <c r="I177" s="191"/>
      <c r="J177" s="192">
        <f>ROUND(I177*H177,2)</f>
        <v>0</v>
      </c>
      <c r="K177" s="188" t="s">
        <v>134</v>
      </c>
      <c r="L177" s="61"/>
      <c r="M177" s="193" t="s">
        <v>21</v>
      </c>
      <c r="N177" s="194" t="s">
        <v>42</v>
      </c>
      <c r="O177" s="42"/>
      <c r="P177" s="195">
        <f>O177*H177</f>
        <v>0</v>
      </c>
      <c r="Q177" s="195">
        <v>2.1000000000000001E-4</v>
      </c>
      <c r="R177" s="195">
        <f>Q177*H177</f>
        <v>2.6713050000000002E-2</v>
      </c>
      <c r="S177" s="195">
        <v>0</v>
      </c>
      <c r="T177" s="196">
        <f>S177*H177</f>
        <v>0</v>
      </c>
      <c r="AR177" s="24" t="s">
        <v>135</v>
      </c>
      <c r="AT177" s="24" t="s">
        <v>130</v>
      </c>
      <c r="AU177" s="24" t="s">
        <v>85</v>
      </c>
      <c r="AY177" s="24" t="s">
        <v>127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24" t="s">
        <v>76</v>
      </c>
      <c r="BK177" s="197">
        <f>ROUND(I177*H177,2)</f>
        <v>0</v>
      </c>
      <c r="BL177" s="24" t="s">
        <v>135</v>
      </c>
      <c r="BM177" s="24" t="s">
        <v>199</v>
      </c>
    </row>
    <row r="178" spans="2:65" s="12" customFormat="1">
      <c r="B178" s="210"/>
      <c r="C178" s="211"/>
      <c r="D178" s="200" t="s">
        <v>137</v>
      </c>
      <c r="E178" s="212" t="s">
        <v>21</v>
      </c>
      <c r="F178" s="213" t="s">
        <v>91</v>
      </c>
      <c r="G178" s="211"/>
      <c r="H178" s="214">
        <v>127.205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137</v>
      </c>
      <c r="AU178" s="220" t="s">
        <v>85</v>
      </c>
      <c r="AV178" s="12" t="s">
        <v>85</v>
      </c>
      <c r="AW178" s="12" t="s">
        <v>35</v>
      </c>
      <c r="AX178" s="12" t="s">
        <v>71</v>
      </c>
      <c r="AY178" s="220" t="s">
        <v>127</v>
      </c>
    </row>
    <row r="179" spans="2:65" s="12" customFormat="1">
      <c r="B179" s="210"/>
      <c r="C179" s="211"/>
      <c r="D179" s="200" t="s">
        <v>137</v>
      </c>
      <c r="E179" s="212" t="s">
        <v>21</v>
      </c>
      <c r="F179" s="213" t="s">
        <v>21</v>
      </c>
      <c r="G179" s="211"/>
      <c r="H179" s="214">
        <v>0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137</v>
      </c>
      <c r="AU179" s="220" t="s">
        <v>85</v>
      </c>
      <c r="AV179" s="12" t="s">
        <v>85</v>
      </c>
      <c r="AW179" s="12" t="s">
        <v>35</v>
      </c>
      <c r="AX179" s="12" t="s">
        <v>71</v>
      </c>
      <c r="AY179" s="220" t="s">
        <v>127</v>
      </c>
    </row>
    <row r="180" spans="2:65" s="13" customFormat="1">
      <c r="B180" s="221"/>
      <c r="C180" s="222"/>
      <c r="D180" s="223" t="s">
        <v>137</v>
      </c>
      <c r="E180" s="224" t="s">
        <v>21</v>
      </c>
      <c r="F180" s="225" t="s">
        <v>140</v>
      </c>
      <c r="G180" s="222"/>
      <c r="H180" s="226">
        <v>127.205</v>
      </c>
      <c r="I180" s="227"/>
      <c r="J180" s="222"/>
      <c r="K180" s="222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137</v>
      </c>
      <c r="AU180" s="232" t="s">
        <v>85</v>
      </c>
      <c r="AV180" s="13" t="s">
        <v>135</v>
      </c>
      <c r="AW180" s="13" t="s">
        <v>35</v>
      </c>
      <c r="AX180" s="13" t="s">
        <v>76</v>
      </c>
      <c r="AY180" s="232" t="s">
        <v>127</v>
      </c>
    </row>
    <row r="181" spans="2:65" s="1" customFormat="1" ht="22.5" customHeight="1">
      <c r="B181" s="41"/>
      <c r="C181" s="186" t="s">
        <v>200</v>
      </c>
      <c r="D181" s="186" t="s">
        <v>130</v>
      </c>
      <c r="E181" s="187" t="s">
        <v>201</v>
      </c>
      <c r="F181" s="188" t="s">
        <v>202</v>
      </c>
      <c r="G181" s="189" t="s">
        <v>133</v>
      </c>
      <c r="H181" s="190">
        <v>127.205</v>
      </c>
      <c r="I181" s="191"/>
      <c r="J181" s="192">
        <f>ROUND(I181*H181,2)</f>
        <v>0</v>
      </c>
      <c r="K181" s="188" t="s">
        <v>134</v>
      </c>
      <c r="L181" s="61"/>
      <c r="M181" s="193" t="s">
        <v>21</v>
      </c>
      <c r="N181" s="194" t="s">
        <v>42</v>
      </c>
      <c r="O181" s="42"/>
      <c r="P181" s="195">
        <f>O181*H181</f>
        <v>0</v>
      </c>
      <c r="Q181" s="195">
        <v>4.0000000000000003E-5</v>
      </c>
      <c r="R181" s="195">
        <f>Q181*H181</f>
        <v>5.0882000000000002E-3</v>
      </c>
      <c r="S181" s="195">
        <v>0</v>
      </c>
      <c r="T181" s="196">
        <f>S181*H181</f>
        <v>0</v>
      </c>
      <c r="AR181" s="24" t="s">
        <v>135</v>
      </c>
      <c r="AT181" s="24" t="s">
        <v>130</v>
      </c>
      <c r="AU181" s="24" t="s">
        <v>85</v>
      </c>
      <c r="AY181" s="24" t="s">
        <v>127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24" t="s">
        <v>76</v>
      </c>
      <c r="BK181" s="197">
        <f>ROUND(I181*H181,2)</f>
        <v>0</v>
      </c>
      <c r="BL181" s="24" t="s">
        <v>135</v>
      </c>
      <c r="BM181" s="24" t="s">
        <v>203</v>
      </c>
    </row>
    <row r="182" spans="2:65" s="12" customFormat="1">
      <c r="B182" s="210"/>
      <c r="C182" s="211"/>
      <c r="D182" s="200" t="s">
        <v>137</v>
      </c>
      <c r="E182" s="212" t="s">
        <v>21</v>
      </c>
      <c r="F182" s="213" t="s">
        <v>91</v>
      </c>
      <c r="G182" s="211"/>
      <c r="H182" s="214">
        <v>127.205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137</v>
      </c>
      <c r="AU182" s="220" t="s">
        <v>85</v>
      </c>
      <c r="AV182" s="12" t="s">
        <v>85</v>
      </c>
      <c r="AW182" s="12" t="s">
        <v>35</v>
      </c>
      <c r="AX182" s="12" t="s">
        <v>71</v>
      </c>
      <c r="AY182" s="220" t="s">
        <v>127</v>
      </c>
    </row>
    <row r="183" spans="2:65" s="12" customFormat="1">
      <c r="B183" s="210"/>
      <c r="C183" s="211"/>
      <c r="D183" s="200" t="s">
        <v>137</v>
      </c>
      <c r="E183" s="212" t="s">
        <v>21</v>
      </c>
      <c r="F183" s="213" t="s">
        <v>21</v>
      </c>
      <c r="G183" s="211"/>
      <c r="H183" s="214">
        <v>0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137</v>
      </c>
      <c r="AU183" s="220" t="s">
        <v>85</v>
      </c>
      <c r="AV183" s="12" t="s">
        <v>85</v>
      </c>
      <c r="AW183" s="12" t="s">
        <v>35</v>
      </c>
      <c r="AX183" s="12" t="s">
        <v>71</v>
      </c>
      <c r="AY183" s="220" t="s">
        <v>127</v>
      </c>
    </row>
    <row r="184" spans="2:65" s="13" customFormat="1">
      <c r="B184" s="221"/>
      <c r="C184" s="222"/>
      <c r="D184" s="223" t="s">
        <v>137</v>
      </c>
      <c r="E184" s="224" t="s">
        <v>21</v>
      </c>
      <c r="F184" s="225" t="s">
        <v>140</v>
      </c>
      <c r="G184" s="222"/>
      <c r="H184" s="226">
        <v>127.205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137</v>
      </c>
      <c r="AU184" s="232" t="s">
        <v>85</v>
      </c>
      <c r="AV184" s="13" t="s">
        <v>135</v>
      </c>
      <c r="AW184" s="13" t="s">
        <v>35</v>
      </c>
      <c r="AX184" s="13" t="s">
        <v>76</v>
      </c>
      <c r="AY184" s="232" t="s">
        <v>127</v>
      </c>
    </row>
    <row r="185" spans="2:65" s="1" customFormat="1" ht="22.5" customHeight="1">
      <c r="B185" s="41"/>
      <c r="C185" s="186" t="s">
        <v>194</v>
      </c>
      <c r="D185" s="186" t="s">
        <v>130</v>
      </c>
      <c r="E185" s="187" t="s">
        <v>204</v>
      </c>
      <c r="F185" s="188" t="s">
        <v>205</v>
      </c>
      <c r="G185" s="189" t="s">
        <v>133</v>
      </c>
      <c r="H185" s="190">
        <v>2.1120000000000001</v>
      </c>
      <c r="I185" s="191"/>
      <c r="J185" s="192">
        <f>ROUND(I185*H185,2)</f>
        <v>0</v>
      </c>
      <c r="K185" s="188" t="s">
        <v>134</v>
      </c>
      <c r="L185" s="61"/>
      <c r="M185" s="193" t="s">
        <v>21</v>
      </c>
      <c r="N185" s="194" t="s">
        <v>42</v>
      </c>
      <c r="O185" s="42"/>
      <c r="P185" s="195">
        <f>O185*H185</f>
        <v>0</v>
      </c>
      <c r="Q185" s="195">
        <v>0</v>
      </c>
      <c r="R185" s="195">
        <f>Q185*H185</f>
        <v>0</v>
      </c>
      <c r="S185" s="195">
        <v>6.7000000000000004E-2</v>
      </c>
      <c r="T185" s="196">
        <f>S185*H185</f>
        <v>0.14150400000000002</v>
      </c>
      <c r="AR185" s="24" t="s">
        <v>135</v>
      </c>
      <c r="AT185" s="24" t="s">
        <v>130</v>
      </c>
      <c r="AU185" s="24" t="s">
        <v>85</v>
      </c>
      <c r="AY185" s="24" t="s">
        <v>127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24" t="s">
        <v>76</v>
      </c>
      <c r="BK185" s="197">
        <f>ROUND(I185*H185,2)</f>
        <v>0</v>
      </c>
      <c r="BL185" s="24" t="s">
        <v>135</v>
      </c>
      <c r="BM185" s="24" t="s">
        <v>206</v>
      </c>
    </row>
    <row r="186" spans="2:65" s="12" customFormat="1">
      <c r="B186" s="210"/>
      <c r="C186" s="211"/>
      <c r="D186" s="200" t="s">
        <v>137</v>
      </c>
      <c r="E186" s="212" t="s">
        <v>21</v>
      </c>
      <c r="F186" s="213" t="s">
        <v>207</v>
      </c>
      <c r="G186" s="211"/>
      <c r="H186" s="214">
        <v>2.1120000000000001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137</v>
      </c>
      <c r="AU186" s="220" t="s">
        <v>85</v>
      </c>
      <c r="AV186" s="12" t="s">
        <v>85</v>
      </c>
      <c r="AW186" s="12" t="s">
        <v>35</v>
      </c>
      <c r="AX186" s="12" t="s">
        <v>71</v>
      </c>
      <c r="AY186" s="220" t="s">
        <v>127</v>
      </c>
    </row>
    <row r="187" spans="2:65" s="12" customFormat="1">
      <c r="B187" s="210"/>
      <c r="C187" s="211"/>
      <c r="D187" s="200" t="s">
        <v>137</v>
      </c>
      <c r="E187" s="212" t="s">
        <v>21</v>
      </c>
      <c r="F187" s="213" t="s">
        <v>21</v>
      </c>
      <c r="G187" s="211"/>
      <c r="H187" s="214">
        <v>0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137</v>
      </c>
      <c r="AU187" s="220" t="s">
        <v>85</v>
      </c>
      <c r="AV187" s="12" t="s">
        <v>85</v>
      </c>
      <c r="AW187" s="12" t="s">
        <v>35</v>
      </c>
      <c r="AX187" s="12" t="s">
        <v>71</v>
      </c>
      <c r="AY187" s="220" t="s">
        <v>127</v>
      </c>
    </row>
    <row r="188" spans="2:65" s="13" customFormat="1">
      <c r="B188" s="221"/>
      <c r="C188" s="222"/>
      <c r="D188" s="223" t="s">
        <v>137</v>
      </c>
      <c r="E188" s="224" t="s">
        <v>21</v>
      </c>
      <c r="F188" s="225" t="s">
        <v>140</v>
      </c>
      <c r="G188" s="222"/>
      <c r="H188" s="226">
        <v>2.1120000000000001</v>
      </c>
      <c r="I188" s="227"/>
      <c r="J188" s="222"/>
      <c r="K188" s="222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137</v>
      </c>
      <c r="AU188" s="232" t="s">
        <v>85</v>
      </c>
      <c r="AV188" s="13" t="s">
        <v>135</v>
      </c>
      <c r="AW188" s="13" t="s">
        <v>35</v>
      </c>
      <c r="AX188" s="13" t="s">
        <v>76</v>
      </c>
      <c r="AY188" s="232" t="s">
        <v>127</v>
      </c>
    </row>
    <row r="189" spans="2:65" s="1" customFormat="1" ht="22.5" customHeight="1">
      <c r="B189" s="41"/>
      <c r="C189" s="186" t="s">
        <v>208</v>
      </c>
      <c r="D189" s="186" t="s">
        <v>130</v>
      </c>
      <c r="E189" s="187" t="s">
        <v>209</v>
      </c>
      <c r="F189" s="188" t="s">
        <v>210</v>
      </c>
      <c r="G189" s="189" t="s">
        <v>133</v>
      </c>
      <c r="H189" s="190">
        <v>5.28</v>
      </c>
      <c r="I189" s="191"/>
      <c r="J189" s="192">
        <f>ROUND(I189*H189,2)</f>
        <v>0</v>
      </c>
      <c r="K189" s="188" t="s">
        <v>134</v>
      </c>
      <c r="L189" s="61"/>
      <c r="M189" s="193" t="s">
        <v>21</v>
      </c>
      <c r="N189" s="194" t="s">
        <v>42</v>
      </c>
      <c r="O189" s="42"/>
      <c r="P189" s="195">
        <f>O189*H189</f>
        <v>0</v>
      </c>
      <c r="Q189" s="195">
        <v>0</v>
      </c>
      <c r="R189" s="195">
        <f>Q189*H189</f>
        <v>0</v>
      </c>
      <c r="S189" s="195">
        <v>1.4999999999999999E-2</v>
      </c>
      <c r="T189" s="196">
        <f>S189*H189</f>
        <v>7.9200000000000007E-2</v>
      </c>
      <c r="AR189" s="24" t="s">
        <v>135</v>
      </c>
      <c r="AT189" s="24" t="s">
        <v>130</v>
      </c>
      <c r="AU189" s="24" t="s">
        <v>85</v>
      </c>
      <c r="AY189" s="24" t="s">
        <v>127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24" t="s">
        <v>76</v>
      </c>
      <c r="BK189" s="197">
        <f>ROUND(I189*H189,2)</f>
        <v>0</v>
      </c>
      <c r="BL189" s="24" t="s">
        <v>135</v>
      </c>
      <c r="BM189" s="24" t="s">
        <v>211</v>
      </c>
    </row>
    <row r="190" spans="2:65" s="12" customFormat="1">
      <c r="B190" s="210"/>
      <c r="C190" s="211"/>
      <c r="D190" s="200" t="s">
        <v>137</v>
      </c>
      <c r="E190" s="212" t="s">
        <v>21</v>
      </c>
      <c r="F190" s="213" t="s">
        <v>212</v>
      </c>
      <c r="G190" s="211"/>
      <c r="H190" s="214">
        <v>5.28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137</v>
      </c>
      <c r="AU190" s="220" t="s">
        <v>85</v>
      </c>
      <c r="AV190" s="12" t="s">
        <v>85</v>
      </c>
      <c r="AW190" s="12" t="s">
        <v>35</v>
      </c>
      <c r="AX190" s="12" t="s">
        <v>71</v>
      </c>
      <c r="AY190" s="220" t="s">
        <v>127</v>
      </c>
    </row>
    <row r="191" spans="2:65" s="12" customFormat="1">
      <c r="B191" s="210"/>
      <c r="C191" s="211"/>
      <c r="D191" s="200" t="s">
        <v>137</v>
      </c>
      <c r="E191" s="212" t="s">
        <v>21</v>
      </c>
      <c r="F191" s="213" t="s">
        <v>21</v>
      </c>
      <c r="G191" s="211"/>
      <c r="H191" s="214">
        <v>0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137</v>
      </c>
      <c r="AU191" s="220" t="s">
        <v>85</v>
      </c>
      <c r="AV191" s="12" t="s">
        <v>85</v>
      </c>
      <c r="AW191" s="12" t="s">
        <v>35</v>
      </c>
      <c r="AX191" s="12" t="s">
        <v>71</v>
      </c>
      <c r="AY191" s="220" t="s">
        <v>127</v>
      </c>
    </row>
    <row r="192" spans="2:65" s="13" customFormat="1">
      <c r="B192" s="221"/>
      <c r="C192" s="222"/>
      <c r="D192" s="223" t="s">
        <v>137</v>
      </c>
      <c r="E192" s="224" t="s">
        <v>21</v>
      </c>
      <c r="F192" s="225" t="s">
        <v>140</v>
      </c>
      <c r="G192" s="222"/>
      <c r="H192" s="226">
        <v>5.28</v>
      </c>
      <c r="I192" s="227"/>
      <c r="J192" s="222"/>
      <c r="K192" s="222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137</v>
      </c>
      <c r="AU192" s="232" t="s">
        <v>85</v>
      </c>
      <c r="AV192" s="13" t="s">
        <v>135</v>
      </c>
      <c r="AW192" s="13" t="s">
        <v>35</v>
      </c>
      <c r="AX192" s="13" t="s">
        <v>76</v>
      </c>
      <c r="AY192" s="232" t="s">
        <v>127</v>
      </c>
    </row>
    <row r="193" spans="2:65" s="1" customFormat="1" ht="22.5" customHeight="1">
      <c r="B193" s="41"/>
      <c r="C193" s="186" t="s">
        <v>213</v>
      </c>
      <c r="D193" s="186" t="s">
        <v>130</v>
      </c>
      <c r="E193" s="187" t="s">
        <v>214</v>
      </c>
      <c r="F193" s="188" t="s">
        <v>215</v>
      </c>
      <c r="G193" s="189" t="s">
        <v>216</v>
      </c>
      <c r="H193" s="190">
        <v>50</v>
      </c>
      <c r="I193" s="191"/>
      <c r="J193" s="192">
        <f>ROUND(I193*H193,2)</f>
        <v>0</v>
      </c>
      <c r="K193" s="188" t="s">
        <v>134</v>
      </c>
      <c r="L193" s="61"/>
      <c r="M193" s="193" t="s">
        <v>21</v>
      </c>
      <c r="N193" s="194" t="s">
        <v>42</v>
      </c>
      <c r="O193" s="42"/>
      <c r="P193" s="195">
        <f>O193*H193</f>
        <v>0</v>
      </c>
      <c r="Q193" s="195">
        <v>0</v>
      </c>
      <c r="R193" s="195">
        <f>Q193*H193</f>
        <v>0</v>
      </c>
      <c r="S193" s="195">
        <v>2E-3</v>
      </c>
      <c r="T193" s="196">
        <f>S193*H193</f>
        <v>0.1</v>
      </c>
      <c r="AR193" s="24" t="s">
        <v>135</v>
      </c>
      <c r="AT193" s="24" t="s">
        <v>130</v>
      </c>
      <c r="AU193" s="24" t="s">
        <v>85</v>
      </c>
      <c r="AY193" s="24" t="s">
        <v>127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24" t="s">
        <v>76</v>
      </c>
      <c r="BK193" s="197">
        <f>ROUND(I193*H193,2)</f>
        <v>0</v>
      </c>
      <c r="BL193" s="24" t="s">
        <v>135</v>
      </c>
      <c r="BM193" s="24" t="s">
        <v>217</v>
      </c>
    </row>
    <row r="194" spans="2:65" s="1" customFormat="1" ht="22.5" customHeight="1">
      <c r="B194" s="41"/>
      <c r="C194" s="186" t="s">
        <v>218</v>
      </c>
      <c r="D194" s="186" t="s">
        <v>130</v>
      </c>
      <c r="E194" s="187" t="s">
        <v>219</v>
      </c>
      <c r="F194" s="188" t="s">
        <v>220</v>
      </c>
      <c r="G194" s="189" t="s">
        <v>216</v>
      </c>
      <c r="H194" s="190">
        <v>15</v>
      </c>
      <c r="I194" s="191"/>
      <c r="J194" s="192">
        <f>ROUND(I194*H194,2)</f>
        <v>0</v>
      </c>
      <c r="K194" s="188" t="s">
        <v>134</v>
      </c>
      <c r="L194" s="61"/>
      <c r="M194" s="193" t="s">
        <v>21</v>
      </c>
      <c r="N194" s="194" t="s">
        <v>42</v>
      </c>
      <c r="O194" s="42"/>
      <c r="P194" s="195">
        <f>O194*H194</f>
        <v>0</v>
      </c>
      <c r="Q194" s="195">
        <v>0</v>
      </c>
      <c r="R194" s="195">
        <f>Q194*H194</f>
        <v>0</v>
      </c>
      <c r="S194" s="195">
        <v>2E-3</v>
      </c>
      <c r="T194" s="196">
        <f>S194*H194</f>
        <v>0.03</v>
      </c>
      <c r="AR194" s="24" t="s">
        <v>135</v>
      </c>
      <c r="AT194" s="24" t="s">
        <v>130</v>
      </c>
      <c r="AU194" s="24" t="s">
        <v>85</v>
      </c>
      <c r="AY194" s="24" t="s">
        <v>127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24" t="s">
        <v>76</v>
      </c>
      <c r="BK194" s="197">
        <f>ROUND(I194*H194,2)</f>
        <v>0</v>
      </c>
      <c r="BL194" s="24" t="s">
        <v>135</v>
      </c>
      <c r="BM194" s="24" t="s">
        <v>221</v>
      </c>
    </row>
    <row r="195" spans="2:65" s="1" customFormat="1" ht="22.5" customHeight="1">
      <c r="B195" s="41"/>
      <c r="C195" s="186" t="s">
        <v>222</v>
      </c>
      <c r="D195" s="186" t="s">
        <v>130</v>
      </c>
      <c r="E195" s="187" t="s">
        <v>223</v>
      </c>
      <c r="F195" s="188" t="s">
        <v>224</v>
      </c>
      <c r="G195" s="189" t="s">
        <v>133</v>
      </c>
      <c r="H195" s="190">
        <v>146.01599999999999</v>
      </c>
      <c r="I195" s="191"/>
      <c r="J195" s="192">
        <f>ROUND(I195*H195,2)</f>
        <v>0</v>
      </c>
      <c r="K195" s="188" t="s">
        <v>134</v>
      </c>
      <c r="L195" s="61"/>
      <c r="M195" s="193" t="s">
        <v>21</v>
      </c>
      <c r="N195" s="194" t="s">
        <v>42</v>
      </c>
      <c r="O195" s="42"/>
      <c r="P195" s="195">
        <f>O195*H195</f>
        <v>0</v>
      </c>
      <c r="Q195" s="195">
        <v>0</v>
      </c>
      <c r="R195" s="195">
        <f>Q195*H195</f>
        <v>0</v>
      </c>
      <c r="S195" s="195">
        <v>2E-3</v>
      </c>
      <c r="T195" s="196">
        <f>S195*H195</f>
        <v>0.29203200000000001</v>
      </c>
      <c r="AR195" s="24" t="s">
        <v>135</v>
      </c>
      <c r="AT195" s="24" t="s">
        <v>130</v>
      </c>
      <c r="AU195" s="24" t="s">
        <v>85</v>
      </c>
      <c r="AY195" s="24" t="s">
        <v>127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24" t="s">
        <v>76</v>
      </c>
      <c r="BK195" s="197">
        <f>ROUND(I195*H195,2)</f>
        <v>0</v>
      </c>
      <c r="BL195" s="24" t="s">
        <v>135</v>
      </c>
      <c r="BM195" s="24" t="s">
        <v>225</v>
      </c>
    </row>
    <row r="196" spans="2:65" s="12" customFormat="1">
      <c r="B196" s="210"/>
      <c r="C196" s="211"/>
      <c r="D196" s="200" t="s">
        <v>137</v>
      </c>
      <c r="E196" s="212" t="s">
        <v>21</v>
      </c>
      <c r="F196" s="213" t="s">
        <v>89</v>
      </c>
      <c r="G196" s="211"/>
      <c r="H196" s="214">
        <v>146.01599999999999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137</v>
      </c>
      <c r="AU196" s="220" t="s">
        <v>85</v>
      </c>
      <c r="AV196" s="12" t="s">
        <v>85</v>
      </c>
      <c r="AW196" s="12" t="s">
        <v>35</v>
      </c>
      <c r="AX196" s="12" t="s">
        <v>71</v>
      </c>
      <c r="AY196" s="220" t="s">
        <v>127</v>
      </c>
    </row>
    <row r="197" spans="2:65" s="12" customFormat="1">
      <c r="B197" s="210"/>
      <c r="C197" s="211"/>
      <c r="D197" s="200" t="s">
        <v>137</v>
      </c>
      <c r="E197" s="212" t="s">
        <v>21</v>
      </c>
      <c r="F197" s="213" t="s">
        <v>21</v>
      </c>
      <c r="G197" s="211"/>
      <c r="H197" s="214">
        <v>0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137</v>
      </c>
      <c r="AU197" s="220" t="s">
        <v>85</v>
      </c>
      <c r="AV197" s="12" t="s">
        <v>85</v>
      </c>
      <c r="AW197" s="12" t="s">
        <v>35</v>
      </c>
      <c r="AX197" s="12" t="s">
        <v>71</v>
      </c>
      <c r="AY197" s="220" t="s">
        <v>127</v>
      </c>
    </row>
    <row r="198" spans="2:65" s="13" customFormat="1">
      <c r="B198" s="221"/>
      <c r="C198" s="222"/>
      <c r="D198" s="223" t="s">
        <v>137</v>
      </c>
      <c r="E198" s="224" t="s">
        <v>21</v>
      </c>
      <c r="F198" s="225" t="s">
        <v>140</v>
      </c>
      <c r="G198" s="222"/>
      <c r="H198" s="226">
        <v>146.01599999999999</v>
      </c>
      <c r="I198" s="227"/>
      <c r="J198" s="222"/>
      <c r="K198" s="222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137</v>
      </c>
      <c r="AU198" s="232" t="s">
        <v>85</v>
      </c>
      <c r="AV198" s="13" t="s">
        <v>135</v>
      </c>
      <c r="AW198" s="13" t="s">
        <v>35</v>
      </c>
      <c r="AX198" s="13" t="s">
        <v>76</v>
      </c>
      <c r="AY198" s="232" t="s">
        <v>127</v>
      </c>
    </row>
    <row r="199" spans="2:65" s="1" customFormat="1" ht="22.5" customHeight="1">
      <c r="B199" s="41"/>
      <c r="C199" s="186" t="s">
        <v>226</v>
      </c>
      <c r="D199" s="186" t="s">
        <v>130</v>
      </c>
      <c r="E199" s="187" t="s">
        <v>227</v>
      </c>
      <c r="F199" s="188" t="s">
        <v>228</v>
      </c>
      <c r="G199" s="189" t="s">
        <v>133</v>
      </c>
      <c r="H199" s="190">
        <v>122.935</v>
      </c>
      <c r="I199" s="191"/>
      <c r="J199" s="192">
        <f>ROUND(I199*H199,2)</f>
        <v>0</v>
      </c>
      <c r="K199" s="188" t="s">
        <v>134</v>
      </c>
      <c r="L199" s="61"/>
      <c r="M199" s="193" t="s">
        <v>21</v>
      </c>
      <c r="N199" s="194" t="s">
        <v>42</v>
      </c>
      <c r="O199" s="42"/>
      <c r="P199" s="195">
        <f>O199*H199</f>
        <v>0</v>
      </c>
      <c r="Q199" s="195">
        <v>0</v>
      </c>
      <c r="R199" s="195">
        <f>Q199*H199</f>
        <v>0</v>
      </c>
      <c r="S199" s="195">
        <v>2E-3</v>
      </c>
      <c r="T199" s="196">
        <f>S199*H199</f>
        <v>0.24587000000000001</v>
      </c>
      <c r="AR199" s="24" t="s">
        <v>135</v>
      </c>
      <c r="AT199" s="24" t="s">
        <v>130</v>
      </c>
      <c r="AU199" s="24" t="s">
        <v>85</v>
      </c>
      <c r="AY199" s="24" t="s">
        <v>127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24" t="s">
        <v>76</v>
      </c>
      <c r="BK199" s="197">
        <f>ROUND(I199*H199,2)</f>
        <v>0</v>
      </c>
      <c r="BL199" s="24" t="s">
        <v>135</v>
      </c>
      <c r="BM199" s="24" t="s">
        <v>229</v>
      </c>
    </row>
    <row r="200" spans="2:65" s="12" customFormat="1">
      <c r="B200" s="210"/>
      <c r="C200" s="211"/>
      <c r="D200" s="200" t="s">
        <v>137</v>
      </c>
      <c r="E200" s="212" t="s">
        <v>21</v>
      </c>
      <c r="F200" s="213" t="s">
        <v>155</v>
      </c>
      <c r="G200" s="211"/>
      <c r="H200" s="214">
        <v>210.72200000000001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137</v>
      </c>
      <c r="AU200" s="220" t="s">
        <v>85</v>
      </c>
      <c r="AV200" s="12" t="s">
        <v>85</v>
      </c>
      <c r="AW200" s="12" t="s">
        <v>35</v>
      </c>
      <c r="AX200" s="12" t="s">
        <v>71</v>
      </c>
      <c r="AY200" s="220" t="s">
        <v>127</v>
      </c>
    </row>
    <row r="201" spans="2:65" s="12" customFormat="1">
      <c r="B201" s="210"/>
      <c r="C201" s="211"/>
      <c r="D201" s="200" t="s">
        <v>137</v>
      </c>
      <c r="E201" s="212" t="s">
        <v>21</v>
      </c>
      <c r="F201" s="213" t="s">
        <v>21</v>
      </c>
      <c r="G201" s="211"/>
      <c r="H201" s="214">
        <v>0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137</v>
      </c>
      <c r="AU201" s="220" t="s">
        <v>85</v>
      </c>
      <c r="AV201" s="12" t="s">
        <v>85</v>
      </c>
      <c r="AW201" s="12" t="s">
        <v>35</v>
      </c>
      <c r="AX201" s="12" t="s">
        <v>71</v>
      </c>
      <c r="AY201" s="220" t="s">
        <v>127</v>
      </c>
    </row>
    <row r="202" spans="2:65" s="11" customFormat="1">
      <c r="B202" s="198"/>
      <c r="C202" s="199"/>
      <c r="D202" s="200" t="s">
        <v>137</v>
      </c>
      <c r="E202" s="201" t="s">
        <v>21</v>
      </c>
      <c r="F202" s="202" t="s">
        <v>156</v>
      </c>
      <c r="G202" s="199"/>
      <c r="H202" s="203" t="s">
        <v>21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137</v>
      </c>
      <c r="AU202" s="209" t="s">
        <v>85</v>
      </c>
      <c r="AV202" s="11" t="s">
        <v>76</v>
      </c>
      <c r="AW202" s="11" t="s">
        <v>35</v>
      </c>
      <c r="AX202" s="11" t="s">
        <v>71</v>
      </c>
      <c r="AY202" s="209" t="s">
        <v>127</v>
      </c>
    </row>
    <row r="203" spans="2:65" s="12" customFormat="1">
      <c r="B203" s="210"/>
      <c r="C203" s="211"/>
      <c r="D203" s="200" t="s">
        <v>137</v>
      </c>
      <c r="E203" s="212" t="s">
        <v>21</v>
      </c>
      <c r="F203" s="213" t="s">
        <v>157</v>
      </c>
      <c r="G203" s="211"/>
      <c r="H203" s="214">
        <v>-8.2810000000000006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137</v>
      </c>
      <c r="AU203" s="220" t="s">
        <v>85</v>
      </c>
      <c r="AV203" s="12" t="s">
        <v>85</v>
      </c>
      <c r="AW203" s="12" t="s">
        <v>35</v>
      </c>
      <c r="AX203" s="12" t="s">
        <v>71</v>
      </c>
      <c r="AY203" s="220" t="s">
        <v>127</v>
      </c>
    </row>
    <row r="204" spans="2:65" s="12" customFormat="1">
      <c r="B204" s="210"/>
      <c r="C204" s="211"/>
      <c r="D204" s="200" t="s">
        <v>137</v>
      </c>
      <c r="E204" s="212" t="s">
        <v>21</v>
      </c>
      <c r="F204" s="213" t="s">
        <v>158</v>
      </c>
      <c r="G204" s="211"/>
      <c r="H204" s="214">
        <v>-6.2569999999999997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137</v>
      </c>
      <c r="AU204" s="220" t="s">
        <v>85</v>
      </c>
      <c r="AV204" s="12" t="s">
        <v>85</v>
      </c>
      <c r="AW204" s="12" t="s">
        <v>35</v>
      </c>
      <c r="AX204" s="12" t="s">
        <v>71</v>
      </c>
      <c r="AY204" s="220" t="s">
        <v>127</v>
      </c>
    </row>
    <row r="205" spans="2:65" s="12" customFormat="1">
      <c r="B205" s="210"/>
      <c r="C205" s="211"/>
      <c r="D205" s="200" t="s">
        <v>137</v>
      </c>
      <c r="E205" s="212" t="s">
        <v>21</v>
      </c>
      <c r="F205" s="213" t="s">
        <v>159</v>
      </c>
      <c r="G205" s="211"/>
      <c r="H205" s="214">
        <v>-6.5209999999999999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137</v>
      </c>
      <c r="AU205" s="220" t="s">
        <v>85</v>
      </c>
      <c r="AV205" s="12" t="s">
        <v>85</v>
      </c>
      <c r="AW205" s="12" t="s">
        <v>35</v>
      </c>
      <c r="AX205" s="12" t="s">
        <v>71</v>
      </c>
      <c r="AY205" s="220" t="s">
        <v>127</v>
      </c>
    </row>
    <row r="206" spans="2:65" s="12" customFormat="1">
      <c r="B206" s="210"/>
      <c r="C206" s="211"/>
      <c r="D206" s="200" t="s">
        <v>137</v>
      </c>
      <c r="E206" s="212" t="s">
        <v>21</v>
      </c>
      <c r="F206" s="213" t="s">
        <v>160</v>
      </c>
      <c r="G206" s="211"/>
      <c r="H206" s="214">
        <v>-6.3559999999999999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137</v>
      </c>
      <c r="AU206" s="220" t="s">
        <v>85</v>
      </c>
      <c r="AV206" s="12" t="s">
        <v>85</v>
      </c>
      <c r="AW206" s="12" t="s">
        <v>35</v>
      </c>
      <c r="AX206" s="12" t="s">
        <v>71</v>
      </c>
      <c r="AY206" s="220" t="s">
        <v>127</v>
      </c>
    </row>
    <row r="207" spans="2:65" s="12" customFormat="1">
      <c r="B207" s="210"/>
      <c r="C207" s="211"/>
      <c r="D207" s="200" t="s">
        <v>137</v>
      </c>
      <c r="E207" s="212" t="s">
        <v>21</v>
      </c>
      <c r="F207" s="213" t="s">
        <v>161</v>
      </c>
      <c r="G207" s="211"/>
      <c r="H207" s="214">
        <v>-2.6179999999999999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137</v>
      </c>
      <c r="AU207" s="220" t="s">
        <v>85</v>
      </c>
      <c r="AV207" s="12" t="s">
        <v>85</v>
      </c>
      <c r="AW207" s="12" t="s">
        <v>35</v>
      </c>
      <c r="AX207" s="12" t="s">
        <v>71</v>
      </c>
      <c r="AY207" s="220" t="s">
        <v>127</v>
      </c>
    </row>
    <row r="208" spans="2:65" s="12" customFormat="1">
      <c r="B208" s="210"/>
      <c r="C208" s="211"/>
      <c r="D208" s="200" t="s">
        <v>137</v>
      </c>
      <c r="E208" s="212" t="s">
        <v>21</v>
      </c>
      <c r="F208" s="213" t="s">
        <v>162</v>
      </c>
      <c r="G208" s="211"/>
      <c r="H208" s="214">
        <v>-37.729999999999997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137</v>
      </c>
      <c r="AU208" s="220" t="s">
        <v>85</v>
      </c>
      <c r="AV208" s="12" t="s">
        <v>85</v>
      </c>
      <c r="AW208" s="12" t="s">
        <v>35</v>
      </c>
      <c r="AX208" s="12" t="s">
        <v>71</v>
      </c>
      <c r="AY208" s="220" t="s">
        <v>127</v>
      </c>
    </row>
    <row r="209" spans="2:51" s="12" customFormat="1">
      <c r="B209" s="210"/>
      <c r="C209" s="211"/>
      <c r="D209" s="200" t="s">
        <v>137</v>
      </c>
      <c r="E209" s="212" t="s">
        <v>21</v>
      </c>
      <c r="F209" s="213" t="s">
        <v>163</v>
      </c>
      <c r="G209" s="211"/>
      <c r="H209" s="214">
        <v>-2.1309999999999998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137</v>
      </c>
      <c r="AU209" s="220" t="s">
        <v>85</v>
      </c>
      <c r="AV209" s="12" t="s">
        <v>85</v>
      </c>
      <c r="AW209" s="12" t="s">
        <v>35</v>
      </c>
      <c r="AX209" s="12" t="s">
        <v>71</v>
      </c>
      <c r="AY209" s="220" t="s">
        <v>127</v>
      </c>
    </row>
    <row r="210" spans="2:51" s="12" customFormat="1">
      <c r="B210" s="210"/>
      <c r="C210" s="211"/>
      <c r="D210" s="200" t="s">
        <v>137</v>
      </c>
      <c r="E210" s="212" t="s">
        <v>21</v>
      </c>
      <c r="F210" s="213" t="s">
        <v>164</v>
      </c>
      <c r="G210" s="211"/>
      <c r="H210" s="214">
        <v>-4.9729999999999999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137</v>
      </c>
      <c r="AU210" s="220" t="s">
        <v>85</v>
      </c>
      <c r="AV210" s="12" t="s">
        <v>85</v>
      </c>
      <c r="AW210" s="12" t="s">
        <v>35</v>
      </c>
      <c r="AX210" s="12" t="s">
        <v>71</v>
      </c>
      <c r="AY210" s="220" t="s">
        <v>127</v>
      </c>
    </row>
    <row r="211" spans="2:51" s="12" customFormat="1">
      <c r="B211" s="210"/>
      <c r="C211" s="211"/>
      <c r="D211" s="200" t="s">
        <v>137</v>
      </c>
      <c r="E211" s="212" t="s">
        <v>21</v>
      </c>
      <c r="F211" s="213" t="s">
        <v>21</v>
      </c>
      <c r="G211" s="211"/>
      <c r="H211" s="214">
        <v>0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137</v>
      </c>
      <c r="AU211" s="220" t="s">
        <v>85</v>
      </c>
      <c r="AV211" s="12" t="s">
        <v>85</v>
      </c>
      <c r="AW211" s="12" t="s">
        <v>35</v>
      </c>
      <c r="AX211" s="12" t="s">
        <v>71</v>
      </c>
      <c r="AY211" s="220" t="s">
        <v>127</v>
      </c>
    </row>
    <row r="212" spans="2:51" s="11" customFormat="1">
      <c r="B212" s="198"/>
      <c r="C212" s="199"/>
      <c r="D212" s="200" t="s">
        <v>137</v>
      </c>
      <c r="E212" s="201" t="s">
        <v>21</v>
      </c>
      <c r="F212" s="202" t="s">
        <v>165</v>
      </c>
      <c r="G212" s="199"/>
      <c r="H212" s="203" t="s">
        <v>21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137</v>
      </c>
      <c r="AU212" s="209" t="s">
        <v>85</v>
      </c>
      <c r="AV212" s="11" t="s">
        <v>76</v>
      </c>
      <c r="AW212" s="11" t="s">
        <v>35</v>
      </c>
      <c r="AX212" s="11" t="s">
        <v>71</v>
      </c>
      <c r="AY212" s="209" t="s">
        <v>127</v>
      </c>
    </row>
    <row r="213" spans="2:51" s="12" customFormat="1">
      <c r="B213" s="210"/>
      <c r="C213" s="211"/>
      <c r="D213" s="200" t="s">
        <v>137</v>
      </c>
      <c r="E213" s="212" t="s">
        <v>21</v>
      </c>
      <c r="F213" s="213" t="s">
        <v>166</v>
      </c>
      <c r="G213" s="211"/>
      <c r="H213" s="214">
        <v>5.7329999999999997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137</v>
      </c>
      <c r="AU213" s="220" t="s">
        <v>85</v>
      </c>
      <c r="AV213" s="12" t="s">
        <v>85</v>
      </c>
      <c r="AW213" s="12" t="s">
        <v>35</v>
      </c>
      <c r="AX213" s="12" t="s">
        <v>71</v>
      </c>
      <c r="AY213" s="220" t="s">
        <v>127</v>
      </c>
    </row>
    <row r="214" spans="2:51" s="12" customFormat="1">
      <c r="B214" s="210"/>
      <c r="C214" s="211"/>
      <c r="D214" s="200" t="s">
        <v>137</v>
      </c>
      <c r="E214" s="212" t="s">
        <v>21</v>
      </c>
      <c r="F214" s="213" t="s">
        <v>167</v>
      </c>
      <c r="G214" s="211"/>
      <c r="H214" s="214">
        <v>1.419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137</v>
      </c>
      <c r="AU214" s="220" t="s">
        <v>85</v>
      </c>
      <c r="AV214" s="12" t="s">
        <v>85</v>
      </c>
      <c r="AW214" s="12" t="s">
        <v>35</v>
      </c>
      <c r="AX214" s="12" t="s">
        <v>71</v>
      </c>
      <c r="AY214" s="220" t="s">
        <v>127</v>
      </c>
    </row>
    <row r="215" spans="2:51" s="12" customFormat="1">
      <c r="B215" s="210"/>
      <c r="C215" s="211"/>
      <c r="D215" s="200" t="s">
        <v>137</v>
      </c>
      <c r="E215" s="212" t="s">
        <v>21</v>
      </c>
      <c r="F215" s="213" t="s">
        <v>168</v>
      </c>
      <c r="G215" s="211"/>
      <c r="H215" s="214">
        <v>1.431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137</v>
      </c>
      <c r="AU215" s="220" t="s">
        <v>85</v>
      </c>
      <c r="AV215" s="12" t="s">
        <v>85</v>
      </c>
      <c r="AW215" s="12" t="s">
        <v>35</v>
      </c>
      <c r="AX215" s="12" t="s">
        <v>71</v>
      </c>
      <c r="AY215" s="220" t="s">
        <v>127</v>
      </c>
    </row>
    <row r="216" spans="2:51" s="12" customFormat="1">
      <c r="B216" s="210"/>
      <c r="C216" s="211"/>
      <c r="D216" s="200" t="s">
        <v>137</v>
      </c>
      <c r="E216" s="212" t="s">
        <v>21</v>
      </c>
      <c r="F216" s="213" t="s">
        <v>169</v>
      </c>
      <c r="G216" s="211"/>
      <c r="H216" s="214">
        <v>1.4119999999999999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137</v>
      </c>
      <c r="AU216" s="220" t="s">
        <v>85</v>
      </c>
      <c r="AV216" s="12" t="s">
        <v>85</v>
      </c>
      <c r="AW216" s="12" t="s">
        <v>35</v>
      </c>
      <c r="AX216" s="12" t="s">
        <v>71</v>
      </c>
      <c r="AY216" s="220" t="s">
        <v>127</v>
      </c>
    </row>
    <row r="217" spans="2:51" s="12" customFormat="1">
      <c r="B217" s="210"/>
      <c r="C217" s="211"/>
      <c r="D217" s="200" t="s">
        <v>137</v>
      </c>
      <c r="E217" s="212" t="s">
        <v>21</v>
      </c>
      <c r="F217" s="213" t="s">
        <v>170</v>
      </c>
      <c r="G217" s="211"/>
      <c r="H217" s="214">
        <v>5.8559999999999999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137</v>
      </c>
      <c r="AU217" s="220" t="s">
        <v>85</v>
      </c>
      <c r="AV217" s="12" t="s">
        <v>85</v>
      </c>
      <c r="AW217" s="12" t="s">
        <v>35</v>
      </c>
      <c r="AX217" s="12" t="s">
        <v>71</v>
      </c>
      <c r="AY217" s="220" t="s">
        <v>127</v>
      </c>
    </row>
    <row r="218" spans="2:51" s="12" customFormat="1">
      <c r="B218" s="210"/>
      <c r="C218" s="211"/>
      <c r="D218" s="200" t="s">
        <v>137</v>
      </c>
      <c r="E218" s="212" t="s">
        <v>21</v>
      </c>
      <c r="F218" s="213" t="s">
        <v>171</v>
      </c>
      <c r="G218" s="211"/>
      <c r="H218" s="214">
        <v>12.914999999999999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137</v>
      </c>
      <c r="AU218" s="220" t="s">
        <v>85</v>
      </c>
      <c r="AV218" s="12" t="s">
        <v>85</v>
      </c>
      <c r="AW218" s="12" t="s">
        <v>35</v>
      </c>
      <c r="AX218" s="12" t="s">
        <v>71</v>
      </c>
      <c r="AY218" s="220" t="s">
        <v>127</v>
      </c>
    </row>
    <row r="219" spans="2:51" s="12" customFormat="1">
      <c r="B219" s="210"/>
      <c r="C219" s="211"/>
      <c r="D219" s="200" t="s">
        <v>137</v>
      </c>
      <c r="E219" s="212" t="s">
        <v>21</v>
      </c>
      <c r="F219" s="213" t="s">
        <v>21</v>
      </c>
      <c r="G219" s="211"/>
      <c r="H219" s="214">
        <v>0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137</v>
      </c>
      <c r="AU219" s="220" t="s">
        <v>85</v>
      </c>
      <c r="AV219" s="12" t="s">
        <v>85</v>
      </c>
      <c r="AW219" s="12" t="s">
        <v>35</v>
      </c>
      <c r="AX219" s="12" t="s">
        <v>71</v>
      </c>
      <c r="AY219" s="220" t="s">
        <v>127</v>
      </c>
    </row>
    <row r="220" spans="2:51" s="14" customFormat="1">
      <c r="B220" s="233"/>
      <c r="C220" s="234"/>
      <c r="D220" s="200" t="s">
        <v>137</v>
      </c>
      <c r="E220" s="235" t="s">
        <v>21</v>
      </c>
      <c r="F220" s="236" t="s">
        <v>145</v>
      </c>
      <c r="G220" s="234"/>
      <c r="H220" s="237">
        <v>164.62100000000001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137</v>
      </c>
      <c r="AU220" s="243" t="s">
        <v>85</v>
      </c>
      <c r="AV220" s="14" t="s">
        <v>146</v>
      </c>
      <c r="AW220" s="14" t="s">
        <v>35</v>
      </c>
      <c r="AX220" s="14" t="s">
        <v>71</v>
      </c>
      <c r="AY220" s="243" t="s">
        <v>127</v>
      </c>
    </row>
    <row r="221" spans="2:51" s="12" customFormat="1">
      <c r="B221" s="210"/>
      <c r="C221" s="211"/>
      <c r="D221" s="200" t="s">
        <v>137</v>
      </c>
      <c r="E221" s="212" t="s">
        <v>21</v>
      </c>
      <c r="F221" s="213" t="s">
        <v>21</v>
      </c>
      <c r="G221" s="211"/>
      <c r="H221" s="214">
        <v>0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137</v>
      </c>
      <c r="AU221" s="220" t="s">
        <v>85</v>
      </c>
      <c r="AV221" s="12" t="s">
        <v>85</v>
      </c>
      <c r="AW221" s="12" t="s">
        <v>35</v>
      </c>
      <c r="AX221" s="12" t="s">
        <v>71</v>
      </c>
      <c r="AY221" s="220" t="s">
        <v>127</v>
      </c>
    </row>
    <row r="222" spans="2:51" s="11" customFormat="1">
      <c r="B222" s="198"/>
      <c r="C222" s="199"/>
      <c r="D222" s="200" t="s">
        <v>137</v>
      </c>
      <c r="E222" s="201" t="s">
        <v>21</v>
      </c>
      <c r="F222" s="202" t="s">
        <v>172</v>
      </c>
      <c r="G222" s="199"/>
      <c r="H222" s="203" t="s">
        <v>21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137</v>
      </c>
      <c r="AU222" s="209" t="s">
        <v>85</v>
      </c>
      <c r="AV222" s="11" t="s">
        <v>76</v>
      </c>
      <c r="AW222" s="11" t="s">
        <v>35</v>
      </c>
      <c r="AX222" s="11" t="s">
        <v>71</v>
      </c>
      <c r="AY222" s="209" t="s">
        <v>127</v>
      </c>
    </row>
    <row r="223" spans="2:51" s="12" customFormat="1">
      <c r="B223" s="210"/>
      <c r="C223" s="211"/>
      <c r="D223" s="200" t="s">
        <v>137</v>
      </c>
      <c r="E223" s="212" t="s">
        <v>21</v>
      </c>
      <c r="F223" s="213" t="s">
        <v>173</v>
      </c>
      <c r="G223" s="211"/>
      <c r="H223" s="214">
        <v>-41.686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137</v>
      </c>
      <c r="AU223" s="220" t="s">
        <v>85</v>
      </c>
      <c r="AV223" s="12" t="s">
        <v>85</v>
      </c>
      <c r="AW223" s="12" t="s">
        <v>35</v>
      </c>
      <c r="AX223" s="12" t="s">
        <v>71</v>
      </c>
      <c r="AY223" s="220" t="s">
        <v>127</v>
      </c>
    </row>
    <row r="224" spans="2:51" s="12" customFormat="1">
      <c r="B224" s="210"/>
      <c r="C224" s="211"/>
      <c r="D224" s="200" t="s">
        <v>137</v>
      </c>
      <c r="E224" s="212" t="s">
        <v>21</v>
      </c>
      <c r="F224" s="213" t="s">
        <v>21</v>
      </c>
      <c r="G224" s="211"/>
      <c r="H224" s="214">
        <v>0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137</v>
      </c>
      <c r="AU224" s="220" t="s">
        <v>85</v>
      </c>
      <c r="AV224" s="12" t="s">
        <v>85</v>
      </c>
      <c r="AW224" s="12" t="s">
        <v>35</v>
      </c>
      <c r="AX224" s="12" t="s">
        <v>71</v>
      </c>
      <c r="AY224" s="220" t="s">
        <v>127</v>
      </c>
    </row>
    <row r="225" spans="2:65" s="13" customFormat="1">
      <c r="B225" s="221"/>
      <c r="C225" s="222"/>
      <c r="D225" s="223" t="s">
        <v>137</v>
      </c>
      <c r="E225" s="224" t="s">
        <v>21</v>
      </c>
      <c r="F225" s="225" t="s">
        <v>140</v>
      </c>
      <c r="G225" s="222"/>
      <c r="H225" s="226">
        <v>122.935</v>
      </c>
      <c r="I225" s="227"/>
      <c r="J225" s="222"/>
      <c r="K225" s="222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137</v>
      </c>
      <c r="AU225" s="232" t="s">
        <v>85</v>
      </c>
      <c r="AV225" s="13" t="s">
        <v>135</v>
      </c>
      <c r="AW225" s="13" t="s">
        <v>35</v>
      </c>
      <c r="AX225" s="13" t="s">
        <v>76</v>
      </c>
      <c r="AY225" s="232" t="s">
        <v>127</v>
      </c>
    </row>
    <row r="226" spans="2:65" s="1" customFormat="1" ht="22.5" customHeight="1">
      <c r="B226" s="41"/>
      <c r="C226" s="186" t="s">
        <v>10</v>
      </c>
      <c r="D226" s="186" t="s">
        <v>130</v>
      </c>
      <c r="E226" s="187" t="s">
        <v>230</v>
      </c>
      <c r="F226" s="188" t="s">
        <v>231</v>
      </c>
      <c r="G226" s="189" t="s">
        <v>133</v>
      </c>
      <c r="H226" s="190">
        <v>41.686</v>
      </c>
      <c r="I226" s="191"/>
      <c r="J226" s="192">
        <f>ROUND(I226*H226,2)</f>
        <v>0</v>
      </c>
      <c r="K226" s="188" t="s">
        <v>134</v>
      </c>
      <c r="L226" s="61"/>
      <c r="M226" s="193" t="s">
        <v>21</v>
      </c>
      <c r="N226" s="194" t="s">
        <v>42</v>
      </c>
      <c r="O226" s="42"/>
      <c r="P226" s="195">
        <f>O226*H226</f>
        <v>0</v>
      </c>
      <c r="Q226" s="195">
        <v>0</v>
      </c>
      <c r="R226" s="195">
        <f>Q226*H226</f>
        <v>0</v>
      </c>
      <c r="S226" s="195">
        <v>4.5999999999999999E-2</v>
      </c>
      <c r="T226" s="196">
        <f>S226*H226</f>
        <v>1.917556</v>
      </c>
      <c r="AR226" s="24" t="s">
        <v>135</v>
      </c>
      <c r="AT226" s="24" t="s">
        <v>130</v>
      </c>
      <c r="AU226" s="24" t="s">
        <v>85</v>
      </c>
      <c r="AY226" s="24" t="s">
        <v>127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24" t="s">
        <v>76</v>
      </c>
      <c r="BK226" s="197">
        <f>ROUND(I226*H226,2)</f>
        <v>0</v>
      </c>
      <c r="BL226" s="24" t="s">
        <v>135</v>
      </c>
      <c r="BM226" s="24" t="s">
        <v>232</v>
      </c>
    </row>
    <row r="227" spans="2:65" s="11" customFormat="1">
      <c r="B227" s="198"/>
      <c r="C227" s="199"/>
      <c r="D227" s="200" t="s">
        <v>137</v>
      </c>
      <c r="E227" s="201" t="s">
        <v>21</v>
      </c>
      <c r="F227" s="202" t="s">
        <v>233</v>
      </c>
      <c r="G227" s="199"/>
      <c r="H227" s="203" t="s">
        <v>21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137</v>
      </c>
      <c r="AU227" s="209" t="s">
        <v>85</v>
      </c>
      <c r="AV227" s="11" t="s">
        <v>76</v>
      </c>
      <c r="AW227" s="11" t="s">
        <v>35</v>
      </c>
      <c r="AX227" s="11" t="s">
        <v>71</v>
      </c>
      <c r="AY227" s="209" t="s">
        <v>127</v>
      </c>
    </row>
    <row r="228" spans="2:65" s="11" customFormat="1">
      <c r="B228" s="198"/>
      <c r="C228" s="199"/>
      <c r="D228" s="200" t="s">
        <v>137</v>
      </c>
      <c r="E228" s="201" t="s">
        <v>21</v>
      </c>
      <c r="F228" s="202" t="s">
        <v>179</v>
      </c>
      <c r="G228" s="199"/>
      <c r="H228" s="203" t="s">
        <v>21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137</v>
      </c>
      <c r="AU228" s="209" t="s">
        <v>85</v>
      </c>
      <c r="AV228" s="11" t="s">
        <v>76</v>
      </c>
      <c r="AW228" s="11" t="s">
        <v>35</v>
      </c>
      <c r="AX228" s="11" t="s">
        <v>71</v>
      </c>
      <c r="AY228" s="209" t="s">
        <v>127</v>
      </c>
    </row>
    <row r="229" spans="2:65" s="12" customFormat="1">
      <c r="B229" s="210"/>
      <c r="C229" s="211"/>
      <c r="D229" s="200" t="s">
        <v>137</v>
      </c>
      <c r="E229" s="212" t="s">
        <v>21</v>
      </c>
      <c r="F229" s="213" t="s">
        <v>180</v>
      </c>
      <c r="G229" s="211"/>
      <c r="H229" s="214">
        <v>22.315999999999999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137</v>
      </c>
      <c r="AU229" s="220" t="s">
        <v>85</v>
      </c>
      <c r="AV229" s="12" t="s">
        <v>85</v>
      </c>
      <c r="AW229" s="12" t="s">
        <v>35</v>
      </c>
      <c r="AX229" s="12" t="s">
        <v>71</v>
      </c>
      <c r="AY229" s="220" t="s">
        <v>127</v>
      </c>
    </row>
    <row r="230" spans="2:65" s="12" customFormat="1">
      <c r="B230" s="210"/>
      <c r="C230" s="211"/>
      <c r="D230" s="200" t="s">
        <v>137</v>
      </c>
      <c r="E230" s="212" t="s">
        <v>21</v>
      </c>
      <c r="F230" s="213" t="s">
        <v>181</v>
      </c>
      <c r="G230" s="211"/>
      <c r="H230" s="214">
        <v>-7.4340000000000002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137</v>
      </c>
      <c r="AU230" s="220" t="s">
        <v>85</v>
      </c>
      <c r="AV230" s="12" t="s">
        <v>85</v>
      </c>
      <c r="AW230" s="12" t="s">
        <v>35</v>
      </c>
      <c r="AX230" s="12" t="s">
        <v>71</v>
      </c>
      <c r="AY230" s="220" t="s">
        <v>127</v>
      </c>
    </row>
    <row r="231" spans="2:65" s="12" customFormat="1">
      <c r="B231" s="210"/>
      <c r="C231" s="211"/>
      <c r="D231" s="200" t="s">
        <v>137</v>
      </c>
      <c r="E231" s="212" t="s">
        <v>21</v>
      </c>
      <c r="F231" s="213" t="s">
        <v>182</v>
      </c>
      <c r="G231" s="211"/>
      <c r="H231" s="214">
        <v>2.0249999999999999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137</v>
      </c>
      <c r="AU231" s="220" t="s">
        <v>85</v>
      </c>
      <c r="AV231" s="12" t="s">
        <v>85</v>
      </c>
      <c r="AW231" s="12" t="s">
        <v>35</v>
      </c>
      <c r="AX231" s="12" t="s">
        <v>71</v>
      </c>
      <c r="AY231" s="220" t="s">
        <v>127</v>
      </c>
    </row>
    <row r="232" spans="2:65" s="12" customFormat="1">
      <c r="B232" s="210"/>
      <c r="C232" s="211"/>
      <c r="D232" s="200" t="s">
        <v>137</v>
      </c>
      <c r="E232" s="212" t="s">
        <v>21</v>
      </c>
      <c r="F232" s="213" t="s">
        <v>21</v>
      </c>
      <c r="G232" s="211"/>
      <c r="H232" s="214">
        <v>0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137</v>
      </c>
      <c r="AU232" s="220" t="s">
        <v>85</v>
      </c>
      <c r="AV232" s="12" t="s">
        <v>85</v>
      </c>
      <c r="AW232" s="12" t="s">
        <v>35</v>
      </c>
      <c r="AX232" s="12" t="s">
        <v>71</v>
      </c>
      <c r="AY232" s="220" t="s">
        <v>127</v>
      </c>
    </row>
    <row r="233" spans="2:65" s="11" customFormat="1">
      <c r="B233" s="198"/>
      <c r="C233" s="199"/>
      <c r="D233" s="200" t="s">
        <v>137</v>
      </c>
      <c r="E233" s="201" t="s">
        <v>21</v>
      </c>
      <c r="F233" s="202" t="s">
        <v>183</v>
      </c>
      <c r="G233" s="199"/>
      <c r="H233" s="203" t="s">
        <v>21</v>
      </c>
      <c r="I233" s="204"/>
      <c r="J233" s="199"/>
      <c r="K233" s="199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137</v>
      </c>
      <c r="AU233" s="209" t="s">
        <v>85</v>
      </c>
      <c r="AV233" s="11" t="s">
        <v>76</v>
      </c>
      <c r="AW233" s="11" t="s">
        <v>35</v>
      </c>
      <c r="AX233" s="11" t="s">
        <v>71</v>
      </c>
      <c r="AY233" s="209" t="s">
        <v>127</v>
      </c>
    </row>
    <row r="234" spans="2:65" s="12" customFormat="1">
      <c r="B234" s="210"/>
      <c r="C234" s="211"/>
      <c r="D234" s="200" t="s">
        <v>137</v>
      </c>
      <c r="E234" s="212" t="s">
        <v>21</v>
      </c>
      <c r="F234" s="213" t="s">
        <v>184</v>
      </c>
      <c r="G234" s="211"/>
      <c r="H234" s="214">
        <v>5.6360000000000001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137</v>
      </c>
      <c r="AU234" s="220" t="s">
        <v>85</v>
      </c>
      <c r="AV234" s="12" t="s">
        <v>85</v>
      </c>
      <c r="AW234" s="12" t="s">
        <v>35</v>
      </c>
      <c r="AX234" s="12" t="s">
        <v>71</v>
      </c>
      <c r="AY234" s="220" t="s">
        <v>127</v>
      </c>
    </row>
    <row r="235" spans="2:65" s="12" customFormat="1">
      <c r="B235" s="210"/>
      <c r="C235" s="211"/>
      <c r="D235" s="200" t="s">
        <v>137</v>
      </c>
      <c r="E235" s="212" t="s">
        <v>21</v>
      </c>
      <c r="F235" s="213" t="s">
        <v>185</v>
      </c>
      <c r="G235" s="211"/>
      <c r="H235" s="214">
        <v>4.05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137</v>
      </c>
      <c r="AU235" s="220" t="s">
        <v>85</v>
      </c>
      <c r="AV235" s="12" t="s">
        <v>85</v>
      </c>
      <c r="AW235" s="12" t="s">
        <v>35</v>
      </c>
      <c r="AX235" s="12" t="s">
        <v>71</v>
      </c>
      <c r="AY235" s="220" t="s">
        <v>127</v>
      </c>
    </row>
    <row r="236" spans="2:65" s="12" customFormat="1">
      <c r="B236" s="210"/>
      <c r="C236" s="211"/>
      <c r="D236" s="200" t="s">
        <v>137</v>
      </c>
      <c r="E236" s="212" t="s">
        <v>21</v>
      </c>
      <c r="F236" s="213" t="s">
        <v>21</v>
      </c>
      <c r="G236" s="211"/>
      <c r="H236" s="214">
        <v>0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137</v>
      </c>
      <c r="AU236" s="220" t="s">
        <v>85</v>
      </c>
      <c r="AV236" s="12" t="s">
        <v>85</v>
      </c>
      <c r="AW236" s="12" t="s">
        <v>35</v>
      </c>
      <c r="AX236" s="12" t="s">
        <v>71</v>
      </c>
      <c r="AY236" s="220" t="s">
        <v>127</v>
      </c>
    </row>
    <row r="237" spans="2:65" s="11" customFormat="1">
      <c r="B237" s="198"/>
      <c r="C237" s="199"/>
      <c r="D237" s="200" t="s">
        <v>137</v>
      </c>
      <c r="E237" s="201" t="s">
        <v>21</v>
      </c>
      <c r="F237" s="202" t="s">
        <v>186</v>
      </c>
      <c r="G237" s="199"/>
      <c r="H237" s="203" t="s">
        <v>21</v>
      </c>
      <c r="I237" s="204"/>
      <c r="J237" s="199"/>
      <c r="K237" s="199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137</v>
      </c>
      <c r="AU237" s="209" t="s">
        <v>85</v>
      </c>
      <c r="AV237" s="11" t="s">
        <v>76</v>
      </c>
      <c r="AW237" s="11" t="s">
        <v>35</v>
      </c>
      <c r="AX237" s="11" t="s">
        <v>71</v>
      </c>
      <c r="AY237" s="209" t="s">
        <v>127</v>
      </c>
    </row>
    <row r="238" spans="2:65" s="12" customFormat="1">
      <c r="B238" s="210"/>
      <c r="C238" s="211"/>
      <c r="D238" s="200" t="s">
        <v>137</v>
      </c>
      <c r="E238" s="212" t="s">
        <v>21</v>
      </c>
      <c r="F238" s="213" t="s">
        <v>187</v>
      </c>
      <c r="G238" s="211"/>
      <c r="H238" s="214">
        <v>11.34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137</v>
      </c>
      <c r="AU238" s="220" t="s">
        <v>85</v>
      </c>
      <c r="AV238" s="12" t="s">
        <v>85</v>
      </c>
      <c r="AW238" s="12" t="s">
        <v>35</v>
      </c>
      <c r="AX238" s="12" t="s">
        <v>71</v>
      </c>
      <c r="AY238" s="220" t="s">
        <v>127</v>
      </c>
    </row>
    <row r="239" spans="2:65" s="12" customFormat="1">
      <c r="B239" s="210"/>
      <c r="C239" s="211"/>
      <c r="D239" s="200" t="s">
        <v>137</v>
      </c>
      <c r="E239" s="212" t="s">
        <v>21</v>
      </c>
      <c r="F239" s="213" t="s">
        <v>188</v>
      </c>
      <c r="G239" s="211"/>
      <c r="H239" s="214">
        <v>-1.431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137</v>
      </c>
      <c r="AU239" s="220" t="s">
        <v>85</v>
      </c>
      <c r="AV239" s="12" t="s">
        <v>85</v>
      </c>
      <c r="AW239" s="12" t="s">
        <v>35</v>
      </c>
      <c r="AX239" s="12" t="s">
        <v>71</v>
      </c>
      <c r="AY239" s="220" t="s">
        <v>127</v>
      </c>
    </row>
    <row r="240" spans="2:65" s="12" customFormat="1">
      <c r="B240" s="210"/>
      <c r="C240" s="211"/>
      <c r="D240" s="200" t="s">
        <v>137</v>
      </c>
      <c r="E240" s="212" t="s">
        <v>21</v>
      </c>
      <c r="F240" s="213" t="s">
        <v>21</v>
      </c>
      <c r="G240" s="211"/>
      <c r="H240" s="214">
        <v>0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137</v>
      </c>
      <c r="AU240" s="220" t="s">
        <v>85</v>
      </c>
      <c r="AV240" s="12" t="s">
        <v>85</v>
      </c>
      <c r="AW240" s="12" t="s">
        <v>35</v>
      </c>
      <c r="AX240" s="12" t="s">
        <v>71</v>
      </c>
      <c r="AY240" s="220" t="s">
        <v>127</v>
      </c>
    </row>
    <row r="241" spans="2:65" s="11" customFormat="1">
      <c r="B241" s="198"/>
      <c r="C241" s="199"/>
      <c r="D241" s="200" t="s">
        <v>137</v>
      </c>
      <c r="E241" s="201" t="s">
        <v>21</v>
      </c>
      <c r="F241" s="202" t="s">
        <v>189</v>
      </c>
      <c r="G241" s="199"/>
      <c r="H241" s="203" t="s">
        <v>21</v>
      </c>
      <c r="I241" s="204"/>
      <c r="J241" s="199"/>
      <c r="K241" s="199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137</v>
      </c>
      <c r="AU241" s="209" t="s">
        <v>85</v>
      </c>
      <c r="AV241" s="11" t="s">
        <v>76</v>
      </c>
      <c r="AW241" s="11" t="s">
        <v>35</v>
      </c>
      <c r="AX241" s="11" t="s">
        <v>71</v>
      </c>
      <c r="AY241" s="209" t="s">
        <v>127</v>
      </c>
    </row>
    <row r="242" spans="2:65" s="12" customFormat="1">
      <c r="B242" s="210"/>
      <c r="C242" s="211"/>
      <c r="D242" s="200" t="s">
        <v>137</v>
      </c>
      <c r="E242" s="212" t="s">
        <v>21</v>
      </c>
      <c r="F242" s="213" t="s">
        <v>190</v>
      </c>
      <c r="G242" s="211"/>
      <c r="H242" s="214">
        <v>5.1840000000000002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137</v>
      </c>
      <c r="AU242" s="220" t="s">
        <v>85</v>
      </c>
      <c r="AV242" s="12" t="s">
        <v>85</v>
      </c>
      <c r="AW242" s="12" t="s">
        <v>35</v>
      </c>
      <c r="AX242" s="12" t="s">
        <v>71</v>
      </c>
      <c r="AY242" s="220" t="s">
        <v>127</v>
      </c>
    </row>
    <row r="243" spans="2:65" s="12" customFormat="1">
      <c r="B243" s="210"/>
      <c r="C243" s="211"/>
      <c r="D243" s="200" t="s">
        <v>137</v>
      </c>
      <c r="E243" s="212" t="s">
        <v>21</v>
      </c>
      <c r="F243" s="213" t="s">
        <v>21</v>
      </c>
      <c r="G243" s="211"/>
      <c r="H243" s="214">
        <v>0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137</v>
      </c>
      <c r="AU243" s="220" t="s">
        <v>85</v>
      </c>
      <c r="AV243" s="12" t="s">
        <v>85</v>
      </c>
      <c r="AW243" s="12" t="s">
        <v>35</v>
      </c>
      <c r="AX243" s="12" t="s">
        <v>71</v>
      </c>
      <c r="AY243" s="220" t="s">
        <v>127</v>
      </c>
    </row>
    <row r="244" spans="2:65" s="13" customFormat="1">
      <c r="B244" s="221"/>
      <c r="C244" s="222"/>
      <c r="D244" s="223" t="s">
        <v>137</v>
      </c>
      <c r="E244" s="224" t="s">
        <v>21</v>
      </c>
      <c r="F244" s="225" t="s">
        <v>140</v>
      </c>
      <c r="G244" s="222"/>
      <c r="H244" s="226">
        <v>41.686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137</v>
      </c>
      <c r="AU244" s="232" t="s">
        <v>85</v>
      </c>
      <c r="AV244" s="13" t="s">
        <v>135</v>
      </c>
      <c r="AW244" s="13" t="s">
        <v>35</v>
      </c>
      <c r="AX244" s="13" t="s">
        <v>76</v>
      </c>
      <c r="AY244" s="232" t="s">
        <v>127</v>
      </c>
    </row>
    <row r="245" spans="2:65" s="1" customFormat="1" ht="31.5" customHeight="1">
      <c r="B245" s="41"/>
      <c r="C245" s="186" t="s">
        <v>234</v>
      </c>
      <c r="D245" s="186" t="s">
        <v>130</v>
      </c>
      <c r="E245" s="187" t="s">
        <v>235</v>
      </c>
      <c r="F245" s="188" t="s">
        <v>236</v>
      </c>
      <c r="G245" s="189" t="s">
        <v>237</v>
      </c>
      <c r="H245" s="190">
        <v>1</v>
      </c>
      <c r="I245" s="191"/>
      <c r="J245" s="192">
        <f>ROUND(I245*H245,2)</f>
        <v>0</v>
      </c>
      <c r="K245" s="188" t="s">
        <v>21</v>
      </c>
      <c r="L245" s="61"/>
      <c r="M245" s="193" t="s">
        <v>21</v>
      </c>
      <c r="N245" s="194" t="s">
        <v>42</v>
      </c>
      <c r="O245" s="42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AR245" s="24" t="s">
        <v>135</v>
      </c>
      <c r="AT245" s="24" t="s">
        <v>130</v>
      </c>
      <c r="AU245" s="24" t="s">
        <v>85</v>
      </c>
      <c r="AY245" s="24" t="s">
        <v>127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24" t="s">
        <v>76</v>
      </c>
      <c r="BK245" s="197">
        <f>ROUND(I245*H245,2)</f>
        <v>0</v>
      </c>
      <c r="BL245" s="24" t="s">
        <v>135</v>
      </c>
      <c r="BM245" s="24" t="s">
        <v>238</v>
      </c>
    </row>
    <row r="246" spans="2:65" s="12" customFormat="1">
      <c r="B246" s="210"/>
      <c r="C246" s="211"/>
      <c r="D246" s="200" t="s">
        <v>137</v>
      </c>
      <c r="E246" s="212" t="s">
        <v>21</v>
      </c>
      <c r="F246" s="213" t="s">
        <v>76</v>
      </c>
      <c r="G246" s="211"/>
      <c r="H246" s="214">
        <v>1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137</v>
      </c>
      <c r="AU246" s="220" t="s">
        <v>85</v>
      </c>
      <c r="AV246" s="12" t="s">
        <v>85</v>
      </c>
      <c r="AW246" s="12" t="s">
        <v>35</v>
      </c>
      <c r="AX246" s="12" t="s">
        <v>71</v>
      </c>
      <c r="AY246" s="220" t="s">
        <v>127</v>
      </c>
    </row>
    <row r="247" spans="2:65" s="12" customFormat="1">
      <c r="B247" s="210"/>
      <c r="C247" s="211"/>
      <c r="D247" s="200" t="s">
        <v>137</v>
      </c>
      <c r="E247" s="212" t="s">
        <v>21</v>
      </c>
      <c r="F247" s="213" t="s">
        <v>21</v>
      </c>
      <c r="G247" s="211"/>
      <c r="H247" s="214">
        <v>0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137</v>
      </c>
      <c r="AU247" s="220" t="s">
        <v>85</v>
      </c>
      <c r="AV247" s="12" t="s">
        <v>85</v>
      </c>
      <c r="AW247" s="12" t="s">
        <v>35</v>
      </c>
      <c r="AX247" s="12" t="s">
        <v>71</v>
      </c>
      <c r="AY247" s="220" t="s">
        <v>127</v>
      </c>
    </row>
    <row r="248" spans="2:65" s="13" customFormat="1">
      <c r="B248" s="221"/>
      <c r="C248" s="222"/>
      <c r="D248" s="223" t="s">
        <v>137</v>
      </c>
      <c r="E248" s="224" t="s">
        <v>21</v>
      </c>
      <c r="F248" s="225" t="s">
        <v>140</v>
      </c>
      <c r="G248" s="222"/>
      <c r="H248" s="226">
        <v>1</v>
      </c>
      <c r="I248" s="227"/>
      <c r="J248" s="222"/>
      <c r="K248" s="222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137</v>
      </c>
      <c r="AU248" s="232" t="s">
        <v>85</v>
      </c>
      <c r="AV248" s="13" t="s">
        <v>135</v>
      </c>
      <c r="AW248" s="13" t="s">
        <v>35</v>
      </c>
      <c r="AX248" s="13" t="s">
        <v>76</v>
      </c>
      <c r="AY248" s="232" t="s">
        <v>127</v>
      </c>
    </row>
    <row r="249" spans="2:65" s="1" customFormat="1" ht="22.5" customHeight="1">
      <c r="B249" s="41"/>
      <c r="C249" s="186" t="s">
        <v>239</v>
      </c>
      <c r="D249" s="186" t="s">
        <v>130</v>
      </c>
      <c r="E249" s="187" t="s">
        <v>240</v>
      </c>
      <c r="F249" s="188" t="s">
        <v>241</v>
      </c>
      <c r="G249" s="189" t="s">
        <v>242</v>
      </c>
      <c r="H249" s="190">
        <v>20</v>
      </c>
      <c r="I249" s="191"/>
      <c r="J249" s="192">
        <f>ROUND(I249*H249,2)</f>
        <v>0</v>
      </c>
      <c r="K249" s="188" t="s">
        <v>21</v>
      </c>
      <c r="L249" s="61"/>
      <c r="M249" s="193" t="s">
        <v>21</v>
      </c>
      <c r="N249" s="194" t="s">
        <v>42</v>
      </c>
      <c r="O249" s="42"/>
      <c r="P249" s="195">
        <f>O249*H249</f>
        <v>0</v>
      </c>
      <c r="Q249" s="195">
        <v>0</v>
      </c>
      <c r="R249" s="195">
        <f>Q249*H249</f>
        <v>0</v>
      </c>
      <c r="S249" s="195">
        <v>0.1</v>
      </c>
      <c r="T249" s="196">
        <f>S249*H249</f>
        <v>2</v>
      </c>
      <c r="AR249" s="24" t="s">
        <v>135</v>
      </c>
      <c r="AT249" s="24" t="s">
        <v>130</v>
      </c>
      <c r="AU249" s="24" t="s">
        <v>85</v>
      </c>
      <c r="AY249" s="24" t="s">
        <v>127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24" t="s">
        <v>76</v>
      </c>
      <c r="BK249" s="197">
        <f>ROUND(I249*H249,2)</f>
        <v>0</v>
      </c>
      <c r="BL249" s="24" t="s">
        <v>135</v>
      </c>
      <c r="BM249" s="24" t="s">
        <v>243</v>
      </c>
    </row>
    <row r="250" spans="2:65" s="1" customFormat="1" ht="22.5" customHeight="1">
      <c r="B250" s="41"/>
      <c r="C250" s="186" t="s">
        <v>244</v>
      </c>
      <c r="D250" s="186" t="s">
        <v>130</v>
      </c>
      <c r="E250" s="187" t="s">
        <v>245</v>
      </c>
      <c r="F250" s="188" t="s">
        <v>246</v>
      </c>
      <c r="G250" s="189" t="s">
        <v>242</v>
      </c>
      <c r="H250" s="190">
        <v>8</v>
      </c>
      <c r="I250" s="191"/>
      <c r="J250" s="192">
        <f>ROUND(I250*H250,2)</f>
        <v>0</v>
      </c>
      <c r="K250" s="188" t="s">
        <v>21</v>
      </c>
      <c r="L250" s="61"/>
      <c r="M250" s="193" t="s">
        <v>21</v>
      </c>
      <c r="N250" s="194" t="s">
        <v>42</v>
      </c>
      <c r="O250" s="42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AR250" s="24" t="s">
        <v>135</v>
      </c>
      <c r="AT250" s="24" t="s">
        <v>130</v>
      </c>
      <c r="AU250" s="24" t="s">
        <v>85</v>
      </c>
      <c r="AY250" s="24" t="s">
        <v>127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24" t="s">
        <v>76</v>
      </c>
      <c r="BK250" s="197">
        <f>ROUND(I250*H250,2)</f>
        <v>0</v>
      </c>
      <c r="BL250" s="24" t="s">
        <v>135</v>
      </c>
      <c r="BM250" s="24" t="s">
        <v>247</v>
      </c>
    </row>
    <row r="251" spans="2:65" s="10" customFormat="1" ht="29.85" customHeight="1">
      <c r="B251" s="169"/>
      <c r="C251" s="170"/>
      <c r="D251" s="183" t="s">
        <v>70</v>
      </c>
      <c r="E251" s="184" t="s">
        <v>248</v>
      </c>
      <c r="F251" s="184" t="s">
        <v>249</v>
      </c>
      <c r="G251" s="170"/>
      <c r="H251" s="170"/>
      <c r="I251" s="173"/>
      <c r="J251" s="185">
        <f>BK251</f>
        <v>0</v>
      </c>
      <c r="K251" s="170"/>
      <c r="L251" s="175"/>
      <c r="M251" s="176"/>
      <c r="N251" s="177"/>
      <c r="O251" s="177"/>
      <c r="P251" s="178">
        <f>SUM(P252:P276)</f>
        <v>0</v>
      </c>
      <c r="Q251" s="177"/>
      <c r="R251" s="178">
        <f>SUM(R252:R276)</f>
        <v>0</v>
      </c>
      <c r="S251" s="177"/>
      <c r="T251" s="179">
        <f>SUM(T252:T276)</f>
        <v>0</v>
      </c>
      <c r="AR251" s="180" t="s">
        <v>76</v>
      </c>
      <c r="AT251" s="181" t="s">
        <v>70</v>
      </c>
      <c r="AU251" s="181" t="s">
        <v>76</v>
      </c>
      <c r="AY251" s="180" t="s">
        <v>127</v>
      </c>
      <c r="BK251" s="182">
        <f>SUM(BK252:BK276)</f>
        <v>0</v>
      </c>
    </row>
    <row r="252" spans="2:65" s="1" customFormat="1" ht="31.5" customHeight="1">
      <c r="B252" s="41"/>
      <c r="C252" s="186" t="s">
        <v>250</v>
      </c>
      <c r="D252" s="186" t="s">
        <v>130</v>
      </c>
      <c r="E252" s="187" t="s">
        <v>251</v>
      </c>
      <c r="F252" s="188" t="s">
        <v>252</v>
      </c>
      <c r="G252" s="189" t="s">
        <v>253</v>
      </c>
      <c r="H252" s="190">
        <v>9.7949999999999999</v>
      </c>
      <c r="I252" s="191"/>
      <c r="J252" s="192">
        <f>ROUND(I252*H252,2)</f>
        <v>0</v>
      </c>
      <c r="K252" s="188" t="s">
        <v>134</v>
      </c>
      <c r="L252" s="61"/>
      <c r="M252" s="193" t="s">
        <v>21</v>
      </c>
      <c r="N252" s="194" t="s">
        <v>42</v>
      </c>
      <c r="O252" s="42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AR252" s="24" t="s">
        <v>135</v>
      </c>
      <c r="AT252" s="24" t="s">
        <v>130</v>
      </c>
      <c r="AU252" s="24" t="s">
        <v>85</v>
      </c>
      <c r="AY252" s="24" t="s">
        <v>127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24" t="s">
        <v>76</v>
      </c>
      <c r="BK252" s="197">
        <f>ROUND(I252*H252,2)</f>
        <v>0</v>
      </c>
      <c r="BL252" s="24" t="s">
        <v>135</v>
      </c>
      <c r="BM252" s="24" t="s">
        <v>254</v>
      </c>
    </row>
    <row r="253" spans="2:65" s="11" customFormat="1">
      <c r="B253" s="198"/>
      <c r="C253" s="199"/>
      <c r="D253" s="200" t="s">
        <v>137</v>
      </c>
      <c r="E253" s="201" t="s">
        <v>21</v>
      </c>
      <c r="F253" s="202" t="s">
        <v>255</v>
      </c>
      <c r="G253" s="199"/>
      <c r="H253" s="203" t="s">
        <v>21</v>
      </c>
      <c r="I253" s="204"/>
      <c r="J253" s="199"/>
      <c r="K253" s="199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137</v>
      </c>
      <c r="AU253" s="209" t="s">
        <v>85</v>
      </c>
      <c r="AV253" s="11" t="s">
        <v>76</v>
      </c>
      <c r="AW253" s="11" t="s">
        <v>35</v>
      </c>
      <c r="AX253" s="11" t="s">
        <v>71</v>
      </c>
      <c r="AY253" s="209" t="s">
        <v>127</v>
      </c>
    </row>
    <row r="254" spans="2:65" s="12" customFormat="1">
      <c r="B254" s="210"/>
      <c r="C254" s="211"/>
      <c r="D254" s="200" t="s">
        <v>137</v>
      </c>
      <c r="E254" s="212" t="s">
        <v>21</v>
      </c>
      <c r="F254" s="213" t="s">
        <v>256</v>
      </c>
      <c r="G254" s="211"/>
      <c r="H254" s="214">
        <v>9.7949999999999999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137</v>
      </c>
      <c r="AU254" s="220" t="s">
        <v>85</v>
      </c>
      <c r="AV254" s="12" t="s">
        <v>85</v>
      </c>
      <c r="AW254" s="12" t="s">
        <v>35</v>
      </c>
      <c r="AX254" s="12" t="s">
        <v>71</v>
      </c>
      <c r="AY254" s="220" t="s">
        <v>127</v>
      </c>
    </row>
    <row r="255" spans="2:65" s="12" customFormat="1">
      <c r="B255" s="210"/>
      <c r="C255" s="211"/>
      <c r="D255" s="200" t="s">
        <v>137</v>
      </c>
      <c r="E255" s="212" t="s">
        <v>21</v>
      </c>
      <c r="F255" s="213" t="s">
        <v>21</v>
      </c>
      <c r="G255" s="211"/>
      <c r="H255" s="214">
        <v>0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137</v>
      </c>
      <c r="AU255" s="220" t="s">
        <v>85</v>
      </c>
      <c r="AV255" s="12" t="s">
        <v>85</v>
      </c>
      <c r="AW255" s="12" t="s">
        <v>35</v>
      </c>
      <c r="AX255" s="12" t="s">
        <v>71</v>
      </c>
      <c r="AY255" s="220" t="s">
        <v>127</v>
      </c>
    </row>
    <row r="256" spans="2:65" s="13" customFormat="1">
      <c r="B256" s="221"/>
      <c r="C256" s="222"/>
      <c r="D256" s="223" t="s">
        <v>137</v>
      </c>
      <c r="E256" s="224" t="s">
        <v>21</v>
      </c>
      <c r="F256" s="225" t="s">
        <v>140</v>
      </c>
      <c r="G256" s="222"/>
      <c r="H256" s="226">
        <v>9.7949999999999999</v>
      </c>
      <c r="I256" s="227"/>
      <c r="J256" s="222"/>
      <c r="K256" s="222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137</v>
      </c>
      <c r="AU256" s="232" t="s">
        <v>85</v>
      </c>
      <c r="AV256" s="13" t="s">
        <v>135</v>
      </c>
      <c r="AW256" s="13" t="s">
        <v>35</v>
      </c>
      <c r="AX256" s="13" t="s">
        <v>76</v>
      </c>
      <c r="AY256" s="232" t="s">
        <v>127</v>
      </c>
    </row>
    <row r="257" spans="2:65" s="1" customFormat="1" ht="31.5" customHeight="1">
      <c r="B257" s="41"/>
      <c r="C257" s="186" t="s">
        <v>257</v>
      </c>
      <c r="D257" s="186" t="s">
        <v>130</v>
      </c>
      <c r="E257" s="187" t="s">
        <v>258</v>
      </c>
      <c r="F257" s="188" t="s">
        <v>259</v>
      </c>
      <c r="G257" s="189" t="s">
        <v>253</v>
      </c>
      <c r="H257" s="190">
        <v>0.2</v>
      </c>
      <c r="I257" s="191"/>
      <c r="J257" s="192">
        <f>ROUND(I257*H257,2)</f>
        <v>0</v>
      </c>
      <c r="K257" s="188" t="s">
        <v>21</v>
      </c>
      <c r="L257" s="61"/>
      <c r="M257" s="193" t="s">
        <v>21</v>
      </c>
      <c r="N257" s="194" t="s">
        <v>42</v>
      </c>
      <c r="O257" s="42"/>
      <c r="P257" s="195">
        <f>O257*H257</f>
        <v>0</v>
      </c>
      <c r="Q257" s="195">
        <v>0</v>
      </c>
      <c r="R257" s="195">
        <f>Q257*H257</f>
        <v>0</v>
      </c>
      <c r="S257" s="195">
        <v>0</v>
      </c>
      <c r="T257" s="196">
        <f>S257*H257</f>
        <v>0</v>
      </c>
      <c r="AR257" s="24" t="s">
        <v>135</v>
      </c>
      <c r="AT257" s="24" t="s">
        <v>130</v>
      </c>
      <c r="AU257" s="24" t="s">
        <v>85</v>
      </c>
      <c r="AY257" s="24" t="s">
        <v>127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24" t="s">
        <v>76</v>
      </c>
      <c r="BK257" s="197">
        <f>ROUND(I257*H257,2)</f>
        <v>0</v>
      </c>
      <c r="BL257" s="24" t="s">
        <v>135</v>
      </c>
      <c r="BM257" s="24" t="s">
        <v>260</v>
      </c>
    </row>
    <row r="258" spans="2:65" s="1" customFormat="1" ht="22.5" customHeight="1">
      <c r="B258" s="41"/>
      <c r="C258" s="186" t="s">
        <v>9</v>
      </c>
      <c r="D258" s="186" t="s">
        <v>130</v>
      </c>
      <c r="E258" s="187" t="s">
        <v>261</v>
      </c>
      <c r="F258" s="188" t="s">
        <v>262</v>
      </c>
      <c r="G258" s="189" t="s">
        <v>253</v>
      </c>
      <c r="H258" s="190">
        <v>9.5950000000000006</v>
      </c>
      <c r="I258" s="191"/>
      <c r="J258" s="192">
        <f>ROUND(I258*H258,2)</f>
        <v>0</v>
      </c>
      <c r="K258" s="188" t="s">
        <v>134</v>
      </c>
      <c r="L258" s="61"/>
      <c r="M258" s="193" t="s">
        <v>21</v>
      </c>
      <c r="N258" s="194" t="s">
        <v>42</v>
      </c>
      <c r="O258" s="42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AR258" s="24" t="s">
        <v>135</v>
      </c>
      <c r="AT258" s="24" t="s">
        <v>130</v>
      </c>
      <c r="AU258" s="24" t="s">
        <v>85</v>
      </c>
      <c r="AY258" s="24" t="s">
        <v>127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24" t="s">
        <v>76</v>
      </c>
      <c r="BK258" s="197">
        <f>ROUND(I258*H258,2)</f>
        <v>0</v>
      </c>
      <c r="BL258" s="24" t="s">
        <v>135</v>
      </c>
      <c r="BM258" s="24" t="s">
        <v>263</v>
      </c>
    </row>
    <row r="259" spans="2:65" s="12" customFormat="1">
      <c r="B259" s="210"/>
      <c r="C259" s="211"/>
      <c r="D259" s="200" t="s">
        <v>137</v>
      </c>
      <c r="E259" s="212" t="s">
        <v>21</v>
      </c>
      <c r="F259" s="213" t="s">
        <v>264</v>
      </c>
      <c r="G259" s="211"/>
      <c r="H259" s="214">
        <v>9.7949999999999999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137</v>
      </c>
      <c r="AU259" s="220" t="s">
        <v>85</v>
      </c>
      <c r="AV259" s="12" t="s">
        <v>85</v>
      </c>
      <c r="AW259" s="12" t="s">
        <v>35</v>
      </c>
      <c r="AX259" s="12" t="s">
        <v>71</v>
      </c>
      <c r="AY259" s="220" t="s">
        <v>127</v>
      </c>
    </row>
    <row r="260" spans="2:65" s="12" customFormat="1">
      <c r="B260" s="210"/>
      <c r="C260" s="211"/>
      <c r="D260" s="200" t="s">
        <v>137</v>
      </c>
      <c r="E260" s="212" t="s">
        <v>21</v>
      </c>
      <c r="F260" s="213" t="s">
        <v>21</v>
      </c>
      <c r="G260" s="211"/>
      <c r="H260" s="214">
        <v>0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137</v>
      </c>
      <c r="AU260" s="220" t="s">
        <v>85</v>
      </c>
      <c r="AV260" s="12" t="s">
        <v>85</v>
      </c>
      <c r="AW260" s="12" t="s">
        <v>35</v>
      </c>
      <c r="AX260" s="12" t="s">
        <v>71</v>
      </c>
      <c r="AY260" s="220" t="s">
        <v>127</v>
      </c>
    </row>
    <row r="261" spans="2:65" s="11" customFormat="1">
      <c r="B261" s="198"/>
      <c r="C261" s="199"/>
      <c r="D261" s="200" t="s">
        <v>137</v>
      </c>
      <c r="E261" s="201" t="s">
        <v>21</v>
      </c>
      <c r="F261" s="202" t="s">
        <v>265</v>
      </c>
      <c r="G261" s="199"/>
      <c r="H261" s="203" t="s">
        <v>21</v>
      </c>
      <c r="I261" s="204"/>
      <c r="J261" s="199"/>
      <c r="K261" s="199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137</v>
      </c>
      <c r="AU261" s="209" t="s">
        <v>85</v>
      </c>
      <c r="AV261" s="11" t="s">
        <v>76</v>
      </c>
      <c r="AW261" s="11" t="s">
        <v>35</v>
      </c>
      <c r="AX261" s="11" t="s">
        <v>71</v>
      </c>
      <c r="AY261" s="209" t="s">
        <v>127</v>
      </c>
    </row>
    <row r="262" spans="2:65" s="12" customFormat="1">
      <c r="B262" s="210"/>
      <c r="C262" s="211"/>
      <c r="D262" s="200" t="s">
        <v>137</v>
      </c>
      <c r="E262" s="212" t="s">
        <v>21</v>
      </c>
      <c r="F262" s="213" t="s">
        <v>266</v>
      </c>
      <c r="G262" s="211"/>
      <c r="H262" s="214">
        <v>-0.2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137</v>
      </c>
      <c r="AU262" s="220" t="s">
        <v>85</v>
      </c>
      <c r="AV262" s="12" t="s">
        <v>85</v>
      </c>
      <c r="AW262" s="12" t="s">
        <v>35</v>
      </c>
      <c r="AX262" s="12" t="s">
        <v>71</v>
      </c>
      <c r="AY262" s="220" t="s">
        <v>127</v>
      </c>
    </row>
    <row r="263" spans="2:65" s="12" customFormat="1">
      <c r="B263" s="210"/>
      <c r="C263" s="211"/>
      <c r="D263" s="200" t="s">
        <v>137</v>
      </c>
      <c r="E263" s="212" t="s">
        <v>21</v>
      </c>
      <c r="F263" s="213" t="s">
        <v>21</v>
      </c>
      <c r="G263" s="211"/>
      <c r="H263" s="214">
        <v>0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137</v>
      </c>
      <c r="AU263" s="220" t="s">
        <v>85</v>
      </c>
      <c r="AV263" s="12" t="s">
        <v>85</v>
      </c>
      <c r="AW263" s="12" t="s">
        <v>35</v>
      </c>
      <c r="AX263" s="12" t="s">
        <v>71</v>
      </c>
      <c r="AY263" s="220" t="s">
        <v>127</v>
      </c>
    </row>
    <row r="264" spans="2:65" s="13" customFormat="1">
      <c r="B264" s="221"/>
      <c r="C264" s="222"/>
      <c r="D264" s="223" t="s">
        <v>137</v>
      </c>
      <c r="E264" s="224" t="s">
        <v>21</v>
      </c>
      <c r="F264" s="225" t="s">
        <v>140</v>
      </c>
      <c r="G264" s="222"/>
      <c r="H264" s="226">
        <v>9.5950000000000006</v>
      </c>
      <c r="I264" s="227"/>
      <c r="J264" s="222"/>
      <c r="K264" s="222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137</v>
      </c>
      <c r="AU264" s="232" t="s">
        <v>85</v>
      </c>
      <c r="AV264" s="13" t="s">
        <v>135</v>
      </c>
      <c r="AW264" s="13" t="s">
        <v>35</v>
      </c>
      <c r="AX264" s="13" t="s">
        <v>76</v>
      </c>
      <c r="AY264" s="232" t="s">
        <v>127</v>
      </c>
    </row>
    <row r="265" spans="2:65" s="1" customFormat="1" ht="22.5" customHeight="1">
      <c r="B265" s="41"/>
      <c r="C265" s="186" t="s">
        <v>267</v>
      </c>
      <c r="D265" s="186" t="s">
        <v>130</v>
      </c>
      <c r="E265" s="187" t="s">
        <v>268</v>
      </c>
      <c r="F265" s="188" t="s">
        <v>269</v>
      </c>
      <c r="G265" s="189" t="s">
        <v>253</v>
      </c>
      <c r="H265" s="190">
        <v>9.5950000000000006</v>
      </c>
      <c r="I265" s="191"/>
      <c r="J265" s="192">
        <f>ROUND(I265*H265,2)</f>
        <v>0</v>
      </c>
      <c r="K265" s="188" t="s">
        <v>134</v>
      </c>
      <c r="L265" s="61"/>
      <c r="M265" s="193" t="s">
        <v>21</v>
      </c>
      <c r="N265" s="194" t="s">
        <v>42</v>
      </c>
      <c r="O265" s="42"/>
      <c r="P265" s="195">
        <f>O265*H265</f>
        <v>0</v>
      </c>
      <c r="Q265" s="195">
        <v>0</v>
      </c>
      <c r="R265" s="195">
        <f>Q265*H265</f>
        <v>0</v>
      </c>
      <c r="S265" s="195">
        <v>0</v>
      </c>
      <c r="T265" s="196">
        <f>S265*H265</f>
        <v>0</v>
      </c>
      <c r="AR265" s="24" t="s">
        <v>135</v>
      </c>
      <c r="AT265" s="24" t="s">
        <v>130</v>
      </c>
      <c r="AU265" s="24" t="s">
        <v>85</v>
      </c>
      <c r="AY265" s="24" t="s">
        <v>127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24" t="s">
        <v>76</v>
      </c>
      <c r="BK265" s="197">
        <f>ROUND(I265*H265,2)</f>
        <v>0</v>
      </c>
      <c r="BL265" s="24" t="s">
        <v>135</v>
      </c>
      <c r="BM265" s="24" t="s">
        <v>270</v>
      </c>
    </row>
    <row r="266" spans="2:65" s="12" customFormat="1">
      <c r="B266" s="210"/>
      <c r="C266" s="211"/>
      <c r="D266" s="200" t="s">
        <v>137</v>
      </c>
      <c r="E266" s="212" t="s">
        <v>21</v>
      </c>
      <c r="F266" s="213" t="s">
        <v>271</v>
      </c>
      <c r="G266" s="211"/>
      <c r="H266" s="214">
        <v>9.5950000000000006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137</v>
      </c>
      <c r="AU266" s="220" t="s">
        <v>85</v>
      </c>
      <c r="AV266" s="12" t="s">
        <v>85</v>
      </c>
      <c r="AW266" s="12" t="s">
        <v>35</v>
      </c>
      <c r="AX266" s="12" t="s">
        <v>71</v>
      </c>
      <c r="AY266" s="220" t="s">
        <v>127</v>
      </c>
    </row>
    <row r="267" spans="2:65" s="12" customFormat="1">
      <c r="B267" s="210"/>
      <c r="C267" s="211"/>
      <c r="D267" s="200" t="s">
        <v>137</v>
      </c>
      <c r="E267" s="212" t="s">
        <v>21</v>
      </c>
      <c r="F267" s="213" t="s">
        <v>21</v>
      </c>
      <c r="G267" s="211"/>
      <c r="H267" s="214">
        <v>0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137</v>
      </c>
      <c r="AU267" s="220" t="s">
        <v>85</v>
      </c>
      <c r="AV267" s="12" t="s">
        <v>85</v>
      </c>
      <c r="AW267" s="12" t="s">
        <v>35</v>
      </c>
      <c r="AX267" s="12" t="s">
        <v>71</v>
      </c>
      <c r="AY267" s="220" t="s">
        <v>127</v>
      </c>
    </row>
    <row r="268" spans="2:65" s="13" customFormat="1">
      <c r="B268" s="221"/>
      <c r="C268" s="222"/>
      <c r="D268" s="223" t="s">
        <v>137</v>
      </c>
      <c r="E268" s="224" t="s">
        <v>21</v>
      </c>
      <c r="F268" s="225" t="s">
        <v>140</v>
      </c>
      <c r="G268" s="222"/>
      <c r="H268" s="226">
        <v>9.5950000000000006</v>
      </c>
      <c r="I268" s="227"/>
      <c r="J268" s="222"/>
      <c r="K268" s="222"/>
      <c r="L268" s="228"/>
      <c r="M268" s="229"/>
      <c r="N268" s="230"/>
      <c r="O268" s="230"/>
      <c r="P268" s="230"/>
      <c r="Q268" s="230"/>
      <c r="R268" s="230"/>
      <c r="S268" s="230"/>
      <c r="T268" s="231"/>
      <c r="AT268" s="232" t="s">
        <v>137</v>
      </c>
      <c r="AU268" s="232" t="s">
        <v>85</v>
      </c>
      <c r="AV268" s="13" t="s">
        <v>135</v>
      </c>
      <c r="AW268" s="13" t="s">
        <v>35</v>
      </c>
      <c r="AX268" s="13" t="s">
        <v>76</v>
      </c>
      <c r="AY268" s="232" t="s">
        <v>127</v>
      </c>
    </row>
    <row r="269" spans="2:65" s="1" customFormat="1" ht="22.5" customHeight="1">
      <c r="B269" s="41"/>
      <c r="C269" s="186" t="s">
        <v>272</v>
      </c>
      <c r="D269" s="186" t="s">
        <v>130</v>
      </c>
      <c r="E269" s="187" t="s">
        <v>273</v>
      </c>
      <c r="F269" s="188" t="s">
        <v>274</v>
      </c>
      <c r="G269" s="189" t="s">
        <v>253</v>
      </c>
      <c r="H269" s="190">
        <v>4.806</v>
      </c>
      <c r="I269" s="191"/>
      <c r="J269" s="192">
        <f>ROUND(I269*H269,2)</f>
        <v>0</v>
      </c>
      <c r="K269" s="188" t="s">
        <v>134</v>
      </c>
      <c r="L269" s="61"/>
      <c r="M269" s="193" t="s">
        <v>21</v>
      </c>
      <c r="N269" s="194" t="s">
        <v>42</v>
      </c>
      <c r="O269" s="42"/>
      <c r="P269" s="195">
        <f>O269*H269</f>
        <v>0</v>
      </c>
      <c r="Q269" s="195">
        <v>0</v>
      </c>
      <c r="R269" s="195">
        <f>Q269*H269</f>
        <v>0</v>
      </c>
      <c r="S269" s="195">
        <v>0</v>
      </c>
      <c r="T269" s="196">
        <f>S269*H269</f>
        <v>0</v>
      </c>
      <c r="AR269" s="24" t="s">
        <v>135</v>
      </c>
      <c r="AT269" s="24" t="s">
        <v>130</v>
      </c>
      <c r="AU269" s="24" t="s">
        <v>85</v>
      </c>
      <c r="AY269" s="24" t="s">
        <v>127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24" t="s">
        <v>76</v>
      </c>
      <c r="BK269" s="197">
        <f>ROUND(I269*H269,2)</f>
        <v>0</v>
      </c>
      <c r="BL269" s="24" t="s">
        <v>135</v>
      </c>
      <c r="BM269" s="24" t="s">
        <v>275</v>
      </c>
    </row>
    <row r="270" spans="2:65" s="12" customFormat="1">
      <c r="B270" s="210"/>
      <c r="C270" s="211"/>
      <c r="D270" s="200" t="s">
        <v>137</v>
      </c>
      <c r="E270" s="212" t="s">
        <v>21</v>
      </c>
      <c r="F270" s="213" t="s">
        <v>276</v>
      </c>
      <c r="G270" s="211"/>
      <c r="H270" s="214">
        <v>4.806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137</v>
      </c>
      <c r="AU270" s="220" t="s">
        <v>85</v>
      </c>
      <c r="AV270" s="12" t="s">
        <v>85</v>
      </c>
      <c r="AW270" s="12" t="s">
        <v>35</v>
      </c>
      <c r="AX270" s="12" t="s">
        <v>71</v>
      </c>
      <c r="AY270" s="220" t="s">
        <v>127</v>
      </c>
    </row>
    <row r="271" spans="2:65" s="12" customFormat="1">
      <c r="B271" s="210"/>
      <c r="C271" s="211"/>
      <c r="D271" s="200" t="s">
        <v>137</v>
      </c>
      <c r="E271" s="212" t="s">
        <v>21</v>
      </c>
      <c r="F271" s="213" t="s">
        <v>21</v>
      </c>
      <c r="G271" s="211"/>
      <c r="H271" s="214">
        <v>0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137</v>
      </c>
      <c r="AU271" s="220" t="s">
        <v>85</v>
      </c>
      <c r="AV271" s="12" t="s">
        <v>85</v>
      </c>
      <c r="AW271" s="12" t="s">
        <v>35</v>
      </c>
      <c r="AX271" s="12" t="s">
        <v>71</v>
      </c>
      <c r="AY271" s="220" t="s">
        <v>127</v>
      </c>
    </row>
    <row r="272" spans="2:65" s="13" customFormat="1">
      <c r="B272" s="221"/>
      <c r="C272" s="222"/>
      <c r="D272" s="223" t="s">
        <v>137</v>
      </c>
      <c r="E272" s="224" t="s">
        <v>21</v>
      </c>
      <c r="F272" s="225" t="s">
        <v>140</v>
      </c>
      <c r="G272" s="222"/>
      <c r="H272" s="226">
        <v>4.806</v>
      </c>
      <c r="I272" s="227"/>
      <c r="J272" s="222"/>
      <c r="K272" s="222"/>
      <c r="L272" s="228"/>
      <c r="M272" s="229"/>
      <c r="N272" s="230"/>
      <c r="O272" s="230"/>
      <c r="P272" s="230"/>
      <c r="Q272" s="230"/>
      <c r="R272" s="230"/>
      <c r="S272" s="230"/>
      <c r="T272" s="231"/>
      <c r="AT272" s="232" t="s">
        <v>137</v>
      </c>
      <c r="AU272" s="232" t="s">
        <v>85</v>
      </c>
      <c r="AV272" s="13" t="s">
        <v>135</v>
      </c>
      <c r="AW272" s="13" t="s">
        <v>35</v>
      </c>
      <c r="AX272" s="13" t="s">
        <v>76</v>
      </c>
      <c r="AY272" s="232" t="s">
        <v>127</v>
      </c>
    </row>
    <row r="273" spans="2:65" s="1" customFormat="1" ht="22.5" customHeight="1">
      <c r="B273" s="41"/>
      <c r="C273" s="186" t="s">
        <v>277</v>
      </c>
      <c r="D273" s="186" t="s">
        <v>130</v>
      </c>
      <c r="E273" s="187" t="s">
        <v>278</v>
      </c>
      <c r="F273" s="188" t="s">
        <v>279</v>
      </c>
      <c r="G273" s="189" t="s">
        <v>253</v>
      </c>
      <c r="H273" s="190">
        <v>4.7889999999999997</v>
      </c>
      <c r="I273" s="191"/>
      <c r="J273" s="192">
        <f>ROUND(I273*H273,2)</f>
        <v>0</v>
      </c>
      <c r="K273" s="188" t="s">
        <v>134</v>
      </c>
      <c r="L273" s="61"/>
      <c r="M273" s="193" t="s">
        <v>21</v>
      </c>
      <c r="N273" s="194" t="s">
        <v>42</v>
      </c>
      <c r="O273" s="42"/>
      <c r="P273" s="195">
        <f>O273*H273</f>
        <v>0</v>
      </c>
      <c r="Q273" s="195">
        <v>0</v>
      </c>
      <c r="R273" s="195">
        <f>Q273*H273</f>
        <v>0</v>
      </c>
      <c r="S273" s="195">
        <v>0</v>
      </c>
      <c r="T273" s="196">
        <f>S273*H273</f>
        <v>0</v>
      </c>
      <c r="AR273" s="24" t="s">
        <v>135</v>
      </c>
      <c r="AT273" s="24" t="s">
        <v>130</v>
      </c>
      <c r="AU273" s="24" t="s">
        <v>85</v>
      </c>
      <c r="AY273" s="24" t="s">
        <v>127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24" t="s">
        <v>76</v>
      </c>
      <c r="BK273" s="197">
        <f>ROUND(I273*H273,2)</f>
        <v>0</v>
      </c>
      <c r="BL273" s="24" t="s">
        <v>135</v>
      </c>
      <c r="BM273" s="24" t="s">
        <v>280</v>
      </c>
    </row>
    <row r="274" spans="2:65" s="12" customFormat="1">
      <c r="B274" s="210"/>
      <c r="C274" s="211"/>
      <c r="D274" s="200" t="s">
        <v>137</v>
      </c>
      <c r="E274" s="212" t="s">
        <v>21</v>
      </c>
      <c r="F274" s="213" t="s">
        <v>281</v>
      </c>
      <c r="G274" s="211"/>
      <c r="H274" s="214">
        <v>4.7889999999999997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137</v>
      </c>
      <c r="AU274" s="220" t="s">
        <v>85</v>
      </c>
      <c r="AV274" s="12" t="s">
        <v>85</v>
      </c>
      <c r="AW274" s="12" t="s">
        <v>35</v>
      </c>
      <c r="AX274" s="12" t="s">
        <v>71</v>
      </c>
      <c r="AY274" s="220" t="s">
        <v>127</v>
      </c>
    </row>
    <row r="275" spans="2:65" s="12" customFormat="1">
      <c r="B275" s="210"/>
      <c r="C275" s="211"/>
      <c r="D275" s="200" t="s">
        <v>137</v>
      </c>
      <c r="E275" s="212" t="s">
        <v>21</v>
      </c>
      <c r="F275" s="213" t="s">
        <v>21</v>
      </c>
      <c r="G275" s="211"/>
      <c r="H275" s="214">
        <v>0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137</v>
      </c>
      <c r="AU275" s="220" t="s">
        <v>85</v>
      </c>
      <c r="AV275" s="12" t="s">
        <v>85</v>
      </c>
      <c r="AW275" s="12" t="s">
        <v>35</v>
      </c>
      <c r="AX275" s="12" t="s">
        <v>71</v>
      </c>
      <c r="AY275" s="220" t="s">
        <v>127</v>
      </c>
    </row>
    <row r="276" spans="2:65" s="13" customFormat="1">
      <c r="B276" s="221"/>
      <c r="C276" s="222"/>
      <c r="D276" s="200" t="s">
        <v>137</v>
      </c>
      <c r="E276" s="244" t="s">
        <v>21</v>
      </c>
      <c r="F276" s="245" t="s">
        <v>140</v>
      </c>
      <c r="G276" s="222"/>
      <c r="H276" s="246">
        <v>4.7889999999999997</v>
      </c>
      <c r="I276" s="227"/>
      <c r="J276" s="222"/>
      <c r="K276" s="222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137</v>
      </c>
      <c r="AU276" s="232" t="s">
        <v>85</v>
      </c>
      <c r="AV276" s="13" t="s">
        <v>135</v>
      </c>
      <c r="AW276" s="13" t="s">
        <v>35</v>
      </c>
      <c r="AX276" s="13" t="s">
        <v>76</v>
      </c>
      <c r="AY276" s="232" t="s">
        <v>127</v>
      </c>
    </row>
    <row r="277" spans="2:65" s="10" customFormat="1" ht="29.85" customHeight="1">
      <c r="B277" s="169"/>
      <c r="C277" s="170"/>
      <c r="D277" s="183" t="s">
        <v>70</v>
      </c>
      <c r="E277" s="184" t="s">
        <v>282</v>
      </c>
      <c r="F277" s="184" t="s">
        <v>283</v>
      </c>
      <c r="G277" s="170"/>
      <c r="H277" s="170"/>
      <c r="I277" s="173"/>
      <c r="J277" s="185">
        <f>BK277</f>
        <v>0</v>
      </c>
      <c r="K277" s="170"/>
      <c r="L277" s="175"/>
      <c r="M277" s="176"/>
      <c r="N277" s="177"/>
      <c r="O277" s="177"/>
      <c r="P277" s="178">
        <f>P278</f>
        <v>0</v>
      </c>
      <c r="Q277" s="177"/>
      <c r="R277" s="178">
        <f>R278</f>
        <v>0</v>
      </c>
      <c r="S277" s="177"/>
      <c r="T277" s="179">
        <f>T278</f>
        <v>0</v>
      </c>
      <c r="AR277" s="180" t="s">
        <v>76</v>
      </c>
      <c r="AT277" s="181" t="s">
        <v>70</v>
      </c>
      <c r="AU277" s="181" t="s">
        <v>76</v>
      </c>
      <c r="AY277" s="180" t="s">
        <v>127</v>
      </c>
      <c r="BK277" s="182">
        <f>BK278</f>
        <v>0</v>
      </c>
    </row>
    <row r="278" spans="2:65" s="1" customFormat="1" ht="22.5" customHeight="1">
      <c r="B278" s="41"/>
      <c r="C278" s="186" t="s">
        <v>284</v>
      </c>
      <c r="D278" s="186" t="s">
        <v>130</v>
      </c>
      <c r="E278" s="187" t="s">
        <v>285</v>
      </c>
      <c r="F278" s="188" t="s">
        <v>286</v>
      </c>
      <c r="G278" s="189" t="s">
        <v>253</v>
      </c>
      <c r="H278" s="190">
        <v>2.6440000000000001</v>
      </c>
      <c r="I278" s="191"/>
      <c r="J278" s="192">
        <f>ROUND(I278*H278,2)</f>
        <v>0</v>
      </c>
      <c r="K278" s="188" t="s">
        <v>134</v>
      </c>
      <c r="L278" s="61"/>
      <c r="M278" s="193" t="s">
        <v>21</v>
      </c>
      <c r="N278" s="194" t="s">
        <v>42</v>
      </c>
      <c r="O278" s="42"/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AR278" s="24" t="s">
        <v>135</v>
      </c>
      <c r="AT278" s="24" t="s">
        <v>130</v>
      </c>
      <c r="AU278" s="24" t="s">
        <v>85</v>
      </c>
      <c r="AY278" s="24" t="s">
        <v>127</v>
      </c>
      <c r="BE278" s="197">
        <f>IF(N278="základní",J278,0)</f>
        <v>0</v>
      </c>
      <c r="BF278" s="197">
        <f>IF(N278="snížená",J278,0)</f>
        <v>0</v>
      </c>
      <c r="BG278" s="197">
        <f>IF(N278="zákl. přenesená",J278,0)</f>
        <v>0</v>
      </c>
      <c r="BH278" s="197">
        <f>IF(N278="sníž. přenesená",J278,0)</f>
        <v>0</v>
      </c>
      <c r="BI278" s="197">
        <f>IF(N278="nulová",J278,0)</f>
        <v>0</v>
      </c>
      <c r="BJ278" s="24" t="s">
        <v>76</v>
      </c>
      <c r="BK278" s="197">
        <f>ROUND(I278*H278,2)</f>
        <v>0</v>
      </c>
      <c r="BL278" s="24" t="s">
        <v>135</v>
      </c>
      <c r="BM278" s="24" t="s">
        <v>287</v>
      </c>
    </row>
    <row r="279" spans="2:65" s="10" customFormat="1" ht="37.35" customHeight="1">
      <c r="B279" s="169"/>
      <c r="C279" s="170"/>
      <c r="D279" s="171" t="s">
        <v>70</v>
      </c>
      <c r="E279" s="172" t="s">
        <v>288</v>
      </c>
      <c r="F279" s="172" t="s">
        <v>289</v>
      </c>
      <c r="G279" s="170"/>
      <c r="H279" s="170"/>
      <c r="I279" s="173"/>
      <c r="J279" s="174">
        <f>BK279</f>
        <v>0</v>
      </c>
      <c r="K279" s="170"/>
      <c r="L279" s="175"/>
      <c r="M279" s="176"/>
      <c r="N279" s="177"/>
      <c r="O279" s="177"/>
      <c r="P279" s="178">
        <f>P280+P313+P367+P386</f>
        <v>0</v>
      </c>
      <c r="Q279" s="177"/>
      <c r="R279" s="178">
        <f>R280+R313+R367+R386</f>
        <v>7.9219669599999989</v>
      </c>
      <c r="S279" s="177"/>
      <c r="T279" s="179">
        <f>T280+T313+T367+T386</f>
        <v>4.9889652799999995</v>
      </c>
      <c r="AR279" s="180" t="s">
        <v>85</v>
      </c>
      <c r="AT279" s="181" t="s">
        <v>70</v>
      </c>
      <c r="AU279" s="181" t="s">
        <v>71</v>
      </c>
      <c r="AY279" s="180" t="s">
        <v>127</v>
      </c>
      <c r="BK279" s="182">
        <f>BK280+BK313+BK367+BK386</f>
        <v>0</v>
      </c>
    </row>
    <row r="280" spans="2:65" s="10" customFormat="1" ht="19.899999999999999" customHeight="1">
      <c r="B280" s="169"/>
      <c r="C280" s="170"/>
      <c r="D280" s="183" t="s">
        <v>70</v>
      </c>
      <c r="E280" s="184" t="s">
        <v>290</v>
      </c>
      <c r="F280" s="184" t="s">
        <v>291</v>
      </c>
      <c r="G280" s="170"/>
      <c r="H280" s="170"/>
      <c r="I280" s="173"/>
      <c r="J280" s="185">
        <f>BK280</f>
        <v>0</v>
      </c>
      <c r="K280" s="170"/>
      <c r="L280" s="175"/>
      <c r="M280" s="176"/>
      <c r="N280" s="177"/>
      <c r="O280" s="177"/>
      <c r="P280" s="178">
        <f>SUM(P281:P312)</f>
        <v>0</v>
      </c>
      <c r="Q280" s="177"/>
      <c r="R280" s="178">
        <f>SUM(R281:R312)</f>
        <v>3.5304793700000001</v>
      </c>
      <c r="S280" s="177"/>
      <c r="T280" s="179">
        <f>SUM(T281:T312)</f>
        <v>2.2896899999999998</v>
      </c>
      <c r="AR280" s="180" t="s">
        <v>85</v>
      </c>
      <c r="AT280" s="181" t="s">
        <v>70</v>
      </c>
      <c r="AU280" s="181" t="s">
        <v>76</v>
      </c>
      <c r="AY280" s="180" t="s">
        <v>127</v>
      </c>
      <c r="BK280" s="182">
        <f>SUM(BK281:BK312)</f>
        <v>0</v>
      </c>
    </row>
    <row r="281" spans="2:65" s="1" customFormat="1" ht="22.5" customHeight="1">
      <c r="B281" s="41"/>
      <c r="C281" s="186" t="s">
        <v>292</v>
      </c>
      <c r="D281" s="186" t="s">
        <v>130</v>
      </c>
      <c r="E281" s="187" t="s">
        <v>293</v>
      </c>
      <c r="F281" s="188" t="s">
        <v>294</v>
      </c>
      <c r="G281" s="189" t="s">
        <v>295</v>
      </c>
      <c r="H281" s="190">
        <v>6.3609999999999998</v>
      </c>
      <c r="I281" s="191"/>
      <c r="J281" s="192">
        <f>ROUND(I281*H281,2)</f>
        <v>0</v>
      </c>
      <c r="K281" s="188" t="s">
        <v>134</v>
      </c>
      <c r="L281" s="61"/>
      <c r="M281" s="193" t="s">
        <v>21</v>
      </c>
      <c r="N281" s="194" t="s">
        <v>42</v>
      </c>
      <c r="O281" s="42"/>
      <c r="P281" s="195">
        <f>O281*H281</f>
        <v>0</v>
      </c>
      <c r="Q281" s="195">
        <v>1.2199999999999999E-3</v>
      </c>
      <c r="R281" s="195">
        <f>Q281*H281</f>
        <v>7.7604199999999996E-3</v>
      </c>
      <c r="S281" s="195">
        <v>0</v>
      </c>
      <c r="T281" s="196">
        <f>S281*H281</f>
        <v>0</v>
      </c>
      <c r="AR281" s="24" t="s">
        <v>234</v>
      </c>
      <c r="AT281" s="24" t="s">
        <v>130</v>
      </c>
      <c r="AU281" s="24" t="s">
        <v>85</v>
      </c>
      <c r="AY281" s="24" t="s">
        <v>127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24" t="s">
        <v>76</v>
      </c>
      <c r="BK281" s="197">
        <f>ROUND(I281*H281,2)</f>
        <v>0</v>
      </c>
      <c r="BL281" s="24" t="s">
        <v>234</v>
      </c>
      <c r="BM281" s="24" t="s">
        <v>296</v>
      </c>
    </row>
    <row r="282" spans="2:65" s="11" customFormat="1">
      <c r="B282" s="198"/>
      <c r="C282" s="199"/>
      <c r="D282" s="200" t="s">
        <v>137</v>
      </c>
      <c r="E282" s="201" t="s">
        <v>21</v>
      </c>
      <c r="F282" s="202" t="s">
        <v>297</v>
      </c>
      <c r="G282" s="199"/>
      <c r="H282" s="203" t="s">
        <v>21</v>
      </c>
      <c r="I282" s="204"/>
      <c r="J282" s="199"/>
      <c r="K282" s="199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137</v>
      </c>
      <c r="AU282" s="209" t="s">
        <v>85</v>
      </c>
      <c r="AV282" s="11" t="s">
        <v>76</v>
      </c>
      <c r="AW282" s="11" t="s">
        <v>35</v>
      </c>
      <c r="AX282" s="11" t="s">
        <v>71</v>
      </c>
      <c r="AY282" s="209" t="s">
        <v>127</v>
      </c>
    </row>
    <row r="283" spans="2:65" s="12" customFormat="1">
      <c r="B283" s="210"/>
      <c r="C283" s="211"/>
      <c r="D283" s="200" t="s">
        <v>137</v>
      </c>
      <c r="E283" s="212" t="s">
        <v>21</v>
      </c>
      <c r="F283" s="213" t="s">
        <v>298</v>
      </c>
      <c r="G283" s="211"/>
      <c r="H283" s="214">
        <v>6.3609999999999998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137</v>
      </c>
      <c r="AU283" s="220" t="s">
        <v>85</v>
      </c>
      <c r="AV283" s="12" t="s">
        <v>85</v>
      </c>
      <c r="AW283" s="12" t="s">
        <v>35</v>
      </c>
      <c r="AX283" s="12" t="s">
        <v>71</v>
      </c>
      <c r="AY283" s="220" t="s">
        <v>127</v>
      </c>
    </row>
    <row r="284" spans="2:65" s="12" customFormat="1">
      <c r="B284" s="210"/>
      <c r="C284" s="211"/>
      <c r="D284" s="200" t="s">
        <v>137</v>
      </c>
      <c r="E284" s="212" t="s">
        <v>21</v>
      </c>
      <c r="F284" s="213" t="s">
        <v>21</v>
      </c>
      <c r="G284" s="211"/>
      <c r="H284" s="214">
        <v>0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137</v>
      </c>
      <c r="AU284" s="220" t="s">
        <v>85</v>
      </c>
      <c r="AV284" s="12" t="s">
        <v>85</v>
      </c>
      <c r="AW284" s="12" t="s">
        <v>35</v>
      </c>
      <c r="AX284" s="12" t="s">
        <v>71</v>
      </c>
      <c r="AY284" s="220" t="s">
        <v>127</v>
      </c>
    </row>
    <row r="285" spans="2:65" s="13" customFormat="1">
      <c r="B285" s="221"/>
      <c r="C285" s="222"/>
      <c r="D285" s="223" t="s">
        <v>137</v>
      </c>
      <c r="E285" s="224" t="s">
        <v>21</v>
      </c>
      <c r="F285" s="225" t="s">
        <v>140</v>
      </c>
      <c r="G285" s="222"/>
      <c r="H285" s="226">
        <v>6.3609999999999998</v>
      </c>
      <c r="I285" s="227"/>
      <c r="J285" s="222"/>
      <c r="K285" s="222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137</v>
      </c>
      <c r="AU285" s="232" t="s">
        <v>85</v>
      </c>
      <c r="AV285" s="13" t="s">
        <v>135</v>
      </c>
      <c r="AW285" s="13" t="s">
        <v>35</v>
      </c>
      <c r="AX285" s="13" t="s">
        <v>76</v>
      </c>
      <c r="AY285" s="232" t="s">
        <v>127</v>
      </c>
    </row>
    <row r="286" spans="2:65" s="1" customFormat="1" ht="22.5" customHeight="1">
      <c r="B286" s="41"/>
      <c r="C286" s="186" t="s">
        <v>299</v>
      </c>
      <c r="D286" s="186" t="s">
        <v>130</v>
      </c>
      <c r="E286" s="187" t="s">
        <v>300</v>
      </c>
      <c r="F286" s="188" t="s">
        <v>301</v>
      </c>
      <c r="G286" s="189" t="s">
        <v>133</v>
      </c>
      <c r="H286" s="190">
        <v>127.205</v>
      </c>
      <c r="I286" s="191"/>
      <c r="J286" s="192">
        <f>ROUND(I286*H286,2)</f>
        <v>0</v>
      </c>
      <c r="K286" s="188" t="s">
        <v>134</v>
      </c>
      <c r="L286" s="61"/>
      <c r="M286" s="193" t="s">
        <v>21</v>
      </c>
      <c r="N286" s="194" t="s">
        <v>42</v>
      </c>
      <c r="O286" s="42"/>
      <c r="P286" s="195">
        <f>O286*H286</f>
        <v>0</v>
      </c>
      <c r="Q286" s="195">
        <v>0</v>
      </c>
      <c r="R286" s="195">
        <f>Q286*H286</f>
        <v>0</v>
      </c>
      <c r="S286" s="195">
        <v>0</v>
      </c>
      <c r="T286" s="196">
        <f>S286*H286</f>
        <v>0</v>
      </c>
      <c r="AR286" s="24" t="s">
        <v>234</v>
      </c>
      <c r="AT286" s="24" t="s">
        <v>130</v>
      </c>
      <c r="AU286" s="24" t="s">
        <v>85</v>
      </c>
      <c r="AY286" s="24" t="s">
        <v>127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24" t="s">
        <v>76</v>
      </c>
      <c r="BK286" s="197">
        <f>ROUND(I286*H286,2)</f>
        <v>0</v>
      </c>
      <c r="BL286" s="24" t="s">
        <v>234</v>
      </c>
      <c r="BM286" s="24" t="s">
        <v>302</v>
      </c>
    </row>
    <row r="287" spans="2:65" s="12" customFormat="1">
      <c r="B287" s="210"/>
      <c r="C287" s="211"/>
      <c r="D287" s="200" t="s">
        <v>137</v>
      </c>
      <c r="E287" s="212" t="s">
        <v>21</v>
      </c>
      <c r="F287" s="213" t="s">
        <v>91</v>
      </c>
      <c r="G287" s="211"/>
      <c r="H287" s="214">
        <v>127.205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137</v>
      </c>
      <c r="AU287" s="220" t="s">
        <v>85</v>
      </c>
      <c r="AV287" s="12" t="s">
        <v>85</v>
      </c>
      <c r="AW287" s="12" t="s">
        <v>35</v>
      </c>
      <c r="AX287" s="12" t="s">
        <v>71</v>
      </c>
      <c r="AY287" s="220" t="s">
        <v>127</v>
      </c>
    </row>
    <row r="288" spans="2:65" s="12" customFormat="1">
      <c r="B288" s="210"/>
      <c r="C288" s="211"/>
      <c r="D288" s="200" t="s">
        <v>137</v>
      </c>
      <c r="E288" s="212" t="s">
        <v>21</v>
      </c>
      <c r="F288" s="213" t="s">
        <v>21</v>
      </c>
      <c r="G288" s="211"/>
      <c r="H288" s="214">
        <v>0</v>
      </c>
      <c r="I288" s="215"/>
      <c r="J288" s="211"/>
      <c r="K288" s="211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137</v>
      </c>
      <c r="AU288" s="220" t="s">
        <v>85</v>
      </c>
      <c r="AV288" s="12" t="s">
        <v>85</v>
      </c>
      <c r="AW288" s="12" t="s">
        <v>35</v>
      </c>
      <c r="AX288" s="12" t="s">
        <v>71</v>
      </c>
      <c r="AY288" s="220" t="s">
        <v>127</v>
      </c>
    </row>
    <row r="289" spans="2:65" s="13" customFormat="1">
      <c r="B289" s="221"/>
      <c r="C289" s="222"/>
      <c r="D289" s="223" t="s">
        <v>137</v>
      </c>
      <c r="E289" s="224" t="s">
        <v>21</v>
      </c>
      <c r="F289" s="225" t="s">
        <v>140</v>
      </c>
      <c r="G289" s="222"/>
      <c r="H289" s="226">
        <v>127.205</v>
      </c>
      <c r="I289" s="227"/>
      <c r="J289" s="222"/>
      <c r="K289" s="222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137</v>
      </c>
      <c r="AU289" s="232" t="s">
        <v>85</v>
      </c>
      <c r="AV289" s="13" t="s">
        <v>135</v>
      </c>
      <c r="AW289" s="13" t="s">
        <v>35</v>
      </c>
      <c r="AX289" s="13" t="s">
        <v>76</v>
      </c>
      <c r="AY289" s="232" t="s">
        <v>127</v>
      </c>
    </row>
    <row r="290" spans="2:65" s="1" customFormat="1" ht="22.5" customHeight="1">
      <c r="B290" s="41"/>
      <c r="C290" s="247" t="s">
        <v>303</v>
      </c>
      <c r="D290" s="247" t="s">
        <v>304</v>
      </c>
      <c r="E290" s="248" t="s">
        <v>305</v>
      </c>
      <c r="F290" s="249" t="s">
        <v>306</v>
      </c>
      <c r="G290" s="250" t="s">
        <v>295</v>
      </c>
      <c r="H290" s="251">
        <v>3.4350000000000001</v>
      </c>
      <c r="I290" s="252"/>
      <c r="J290" s="253">
        <f>ROUND(I290*H290,2)</f>
        <v>0</v>
      </c>
      <c r="K290" s="249" t="s">
        <v>134</v>
      </c>
      <c r="L290" s="254"/>
      <c r="M290" s="255" t="s">
        <v>21</v>
      </c>
      <c r="N290" s="256" t="s">
        <v>42</v>
      </c>
      <c r="O290" s="42"/>
      <c r="P290" s="195">
        <f>O290*H290</f>
        <v>0</v>
      </c>
      <c r="Q290" s="195">
        <v>0.55000000000000004</v>
      </c>
      <c r="R290" s="195">
        <f>Q290*H290</f>
        <v>1.8892500000000001</v>
      </c>
      <c r="S290" s="195">
        <v>0</v>
      </c>
      <c r="T290" s="196">
        <f>S290*H290</f>
        <v>0</v>
      </c>
      <c r="AR290" s="24" t="s">
        <v>307</v>
      </c>
      <c r="AT290" s="24" t="s">
        <v>304</v>
      </c>
      <c r="AU290" s="24" t="s">
        <v>85</v>
      </c>
      <c r="AY290" s="24" t="s">
        <v>127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24" t="s">
        <v>76</v>
      </c>
      <c r="BK290" s="197">
        <f>ROUND(I290*H290,2)</f>
        <v>0</v>
      </c>
      <c r="BL290" s="24" t="s">
        <v>234</v>
      </c>
      <c r="BM290" s="24" t="s">
        <v>308</v>
      </c>
    </row>
    <row r="291" spans="2:65" s="12" customFormat="1">
      <c r="B291" s="210"/>
      <c r="C291" s="211"/>
      <c r="D291" s="200" t="s">
        <v>137</v>
      </c>
      <c r="E291" s="212" t="s">
        <v>21</v>
      </c>
      <c r="F291" s="213" t="s">
        <v>309</v>
      </c>
      <c r="G291" s="211"/>
      <c r="H291" s="214">
        <v>3.4350000000000001</v>
      </c>
      <c r="I291" s="215"/>
      <c r="J291" s="211"/>
      <c r="K291" s="211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137</v>
      </c>
      <c r="AU291" s="220" t="s">
        <v>85</v>
      </c>
      <c r="AV291" s="12" t="s">
        <v>85</v>
      </c>
      <c r="AW291" s="12" t="s">
        <v>35</v>
      </c>
      <c r="AX291" s="12" t="s">
        <v>71</v>
      </c>
      <c r="AY291" s="220" t="s">
        <v>127</v>
      </c>
    </row>
    <row r="292" spans="2:65" s="12" customFormat="1">
      <c r="B292" s="210"/>
      <c r="C292" s="211"/>
      <c r="D292" s="200" t="s">
        <v>137</v>
      </c>
      <c r="E292" s="212" t="s">
        <v>21</v>
      </c>
      <c r="F292" s="213" t="s">
        <v>21</v>
      </c>
      <c r="G292" s="211"/>
      <c r="H292" s="214">
        <v>0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137</v>
      </c>
      <c r="AU292" s="220" t="s">
        <v>85</v>
      </c>
      <c r="AV292" s="12" t="s">
        <v>85</v>
      </c>
      <c r="AW292" s="12" t="s">
        <v>35</v>
      </c>
      <c r="AX292" s="12" t="s">
        <v>71</v>
      </c>
      <c r="AY292" s="220" t="s">
        <v>127</v>
      </c>
    </row>
    <row r="293" spans="2:65" s="13" customFormat="1">
      <c r="B293" s="221"/>
      <c r="C293" s="222"/>
      <c r="D293" s="223" t="s">
        <v>137</v>
      </c>
      <c r="E293" s="224" t="s">
        <v>21</v>
      </c>
      <c r="F293" s="225" t="s">
        <v>140</v>
      </c>
      <c r="G293" s="222"/>
      <c r="H293" s="226">
        <v>3.4350000000000001</v>
      </c>
      <c r="I293" s="227"/>
      <c r="J293" s="222"/>
      <c r="K293" s="222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137</v>
      </c>
      <c r="AU293" s="232" t="s">
        <v>85</v>
      </c>
      <c r="AV293" s="13" t="s">
        <v>135</v>
      </c>
      <c r="AW293" s="13" t="s">
        <v>35</v>
      </c>
      <c r="AX293" s="13" t="s">
        <v>76</v>
      </c>
      <c r="AY293" s="232" t="s">
        <v>127</v>
      </c>
    </row>
    <row r="294" spans="2:65" s="1" customFormat="1" ht="22.5" customHeight="1">
      <c r="B294" s="41"/>
      <c r="C294" s="186" t="s">
        <v>310</v>
      </c>
      <c r="D294" s="186" t="s">
        <v>130</v>
      </c>
      <c r="E294" s="187" t="s">
        <v>311</v>
      </c>
      <c r="F294" s="188" t="s">
        <v>312</v>
      </c>
      <c r="G294" s="189" t="s">
        <v>133</v>
      </c>
      <c r="H294" s="190">
        <v>127.205</v>
      </c>
      <c r="I294" s="191"/>
      <c r="J294" s="192">
        <f>ROUND(I294*H294,2)</f>
        <v>0</v>
      </c>
      <c r="K294" s="188" t="s">
        <v>134</v>
      </c>
      <c r="L294" s="61"/>
      <c r="M294" s="193" t="s">
        <v>21</v>
      </c>
      <c r="N294" s="194" t="s">
        <v>42</v>
      </c>
      <c r="O294" s="42"/>
      <c r="P294" s="195">
        <f>O294*H294</f>
        <v>0</v>
      </c>
      <c r="Q294" s="195">
        <v>0</v>
      </c>
      <c r="R294" s="195">
        <f>Q294*H294</f>
        <v>0</v>
      </c>
      <c r="S294" s="195">
        <v>1.7999999999999999E-2</v>
      </c>
      <c r="T294" s="196">
        <f>S294*H294</f>
        <v>2.2896899999999998</v>
      </c>
      <c r="AR294" s="24" t="s">
        <v>234</v>
      </c>
      <c r="AT294" s="24" t="s">
        <v>130</v>
      </c>
      <c r="AU294" s="24" t="s">
        <v>85</v>
      </c>
      <c r="AY294" s="24" t="s">
        <v>127</v>
      </c>
      <c r="BE294" s="197">
        <f>IF(N294="základní",J294,0)</f>
        <v>0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24" t="s">
        <v>76</v>
      </c>
      <c r="BK294" s="197">
        <f>ROUND(I294*H294,2)</f>
        <v>0</v>
      </c>
      <c r="BL294" s="24" t="s">
        <v>234</v>
      </c>
      <c r="BM294" s="24" t="s">
        <v>313</v>
      </c>
    </row>
    <row r="295" spans="2:65" s="12" customFormat="1">
      <c r="B295" s="210"/>
      <c r="C295" s="211"/>
      <c r="D295" s="200" t="s">
        <v>137</v>
      </c>
      <c r="E295" s="212" t="s">
        <v>21</v>
      </c>
      <c r="F295" s="213" t="s">
        <v>314</v>
      </c>
      <c r="G295" s="211"/>
      <c r="H295" s="214">
        <v>127.205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137</v>
      </c>
      <c r="AU295" s="220" t="s">
        <v>85</v>
      </c>
      <c r="AV295" s="12" t="s">
        <v>85</v>
      </c>
      <c r="AW295" s="12" t="s">
        <v>35</v>
      </c>
      <c r="AX295" s="12" t="s">
        <v>71</v>
      </c>
      <c r="AY295" s="220" t="s">
        <v>127</v>
      </c>
    </row>
    <row r="296" spans="2:65" s="12" customFormat="1">
      <c r="B296" s="210"/>
      <c r="C296" s="211"/>
      <c r="D296" s="200" t="s">
        <v>137</v>
      </c>
      <c r="E296" s="212" t="s">
        <v>21</v>
      </c>
      <c r="F296" s="213" t="s">
        <v>21</v>
      </c>
      <c r="G296" s="211"/>
      <c r="H296" s="214">
        <v>0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137</v>
      </c>
      <c r="AU296" s="220" t="s">
        <v>85</v>
      </c>
      <c r="AV296" s="12" t="s">
        <v>85</v>
      </c>
      <c r="AW296" s="12" t="s">
        <v>35</v>
      </c>
      <c r="AX296" s="12" t="s">
        <v>71</v>
      </c>
      <c r="AY296" s="220" t="s">
        <v>127</v>
      </c>
    </row>
    <row r="297" spans="2:65" s="14" customFormat="1">
      <c r="B297" s="233"/>
      <c r="C297" s="234"/>
      <c r="D297" s="200" t="s">
        <v>137</v>
      </c>
      <c r="E297" s="235" t="s">
        <v>91</v>
      </c>
      <c r="F297" s="236" t="s">
        <v>145</v>
      </c>
      <c r="G297" s="234"/>
      <c r="H297" s="237">
        <v>127.205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137</v>
      </c>
      <c r="AU297" s="243" t="s">
        <v>85</v>
      </c>
      <c r="AV297" s="14" t="s">
        <v>146</v>
      </c>
      <c r="AW297" s="14" t="s">
        <v>35</v>
      </c>
      <c r="AX297" s="14" t="s">
        <v>71</v>
      </c>
      <c r="AY297" s="243" t="s">
        <v>127</v>
      </c>
    </row>
    <row r="298" spans="2:65" s="13" customFormat="1">
      <c r="B298" s="221"/>
      <c r="C298" s="222"/>
      <c r="D298" s="223" t="s">
        <v>137</v>
      </c>
      <c r="E298" s="224" t="s">
        <v>21</v>
      </c>
      <c r="F298" s="225" t="s">
        <v>140</v>
      </c>
      <c r="G298" s="222"/>
      <c r="H298" s="226">
        <v>127.205</v>
      </c>
      <c r="I298" s="227"/>
      <c r="J298" s="222"/>
      <c r="K298" s="222"/>
      <c r="L298" s="228"/>
      <c r="M298" s="229"/>
      <c r="N298" s="230"/>
      <c r="O298" s="230"/>
      <c r="P298" s="230"/>
      <c r="Q298" s="230"/>
      <c r="R298" s="230"/>
      <c r="S298" s="230"/>
      <c r="T298" s="231"/>
      <c r="AT298" s="232" t="s">
        <v>137</v>
      </c>
      <c r="AU298" s="232" t="s">
        <v>85</v>
      </c>
      <c r="AV298" s="13" t="s">
        <v>135</v>
      </c>
      <c r="AW298" s="13" t="s">
        <v>35</v>
      </c>
      <c r="AX298" s="13" t="s">
        <v>76</v>
      </c>
      <c r="AY298" s="232" t="s">
        <v>127</v>
      </c>
    </row>
    <row r="299" spans="2:65" s="1" customFormat="1" ht="31.5" customHeight="1">
      <c r="B299" s="41"/>
      <c r="C299" s="186" t="s">
        <v>315</v>
      </c>
      <c r="D299" s="186" t="s">
        <v>130</v>
      </c>
      <c r="E299" s="187" t="s">
        <v>316</v>
      </c>
      <c r="F299" s="188" t="s">
        <v>317</v>
      </c>
      <c r="G299" s="189" t="s">
        <v>133</v>
      </c>
      <c r="H299" s="190">
        <v>127.205</v>
      </c>
      <c r="I299" s="191"/>
      <c r="J299" s="192">
        <f>ROUND(I299*H299,2)</f>
        <v>0</v>
      </c>
      <c r="K299" s="188" t="s">
        <v>21</v>
      </c>
      <c r="L299" s="61"/>
      <c r="M299" s="193" t="s">
        <v>21</v>
      </c>
      <c r="N299" s="194" t="s">
        <v>42</v>
      </c>
      <c r="O299" s="42"/>
      <c r="P299" s="195">
        <f>O299*H299</f>
        <v>0</v>
      </c>
      <c r="Q299" s="195">
        <v>0</v>
      </c>
      <c r="R299" s="195">
        <f>Q299*H299</f>
        <v>0</v>
      </c>
      <c r="S299" s="195">
        <v>0</v>
      </c>
      <c r="T299" s="196">
        <f>S299*H299</f>
        <v>0</v>
      </c>
      <c r="AR299" s="24" t="s">
        <v>234</v>
      </c>
      <c r="AT299" s="24" t="s">
        <v>130</v>
      </c>
      <c r="AU299" s="24" t="s">
        <v>85</v>
      </c>
      <c r="AY299" s="24" t="s">
        <v>127</v>
      </c>
      <c r="BE299" s="197">
        <f>IF(N299="základní",J299,0)</f>
        <v>0</v>
      </c>
      <c r="BF299" s="197">
        <f>IF(N299="snížená",J299,0)</f>
        <v>0</v>
      </c>
      <c r="BG299" s="197">
        <f>IF(N299="zákl. přenesená",J299,0)</f>
        <v>0</v>
      </c>
      <c r="BH299" s="197">
        <f>IF(N299="sníž. přenesená",J299,0)</f>
        <v>0</v>
      </c>
      <c r="BI299" s="197">
        <f>IF(N299="nulová",J299,0)</f>
        <v>0</v>
      </c>
      <c r="BJ299" s="24" t="s">
        <v>76</v>
      </c>
      <c r="BK299" s="197">
        <f>ROUND(I299*H299,2)</f>
        <v>0</v>
      </c>
      <c r="BL299" s="24" t="s">
        <v>234</v>
      </c>
      <c r="BM299" s="24" t="s">
        <v>318</v>
      </c>
    </row>
    <row r="300" spans="2:65" s="12" customFormat="1">
      <c r="B300" s="210"/>
      <c r="C300" s="211"/>
      <c r="D300" s="200" t="s">
        <v>137</v>
      </c>
      <c r="E300" s="212" t="s">
        <v>21</v>
      </c>
      <c r="F300" s="213" t="s">
        <v>91</v>
      </c>
      <c r="G300" s="211"/>
      <c r="H300" s="214">
        <v>127.205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137</v>
      </c>
      <c r="AU300" s="220" t="s">
        <v>85</v>
      </c>
      <c r="AV300" s="12" t="s">
        <v>85</v>
      </c>
      <c r="AW300" s="12" t="s">
        <v>35</v>
      </c>
      <c r="AX300" s="12" t="s">
        <v>71</v>
      </c>
      <c r="AY300" s="220" t="s">
        <v>127</v>
      </c>
    </row>
    <row r="301" spans="2:65" s="12" customFormat="1">
      <c r="B301" s="210"/>
      <c r="C301" s="211"/>
      <c r="D301" s="200" t="s">
        <v>137</v>
      </c>
      <c r="E301" s="212" t="s">
        <v>21</v>
      </c>
      <c r="F301" s="213" t="s">
        <v>21</v>
      </c>
      <c r="G301" s="211"/>
      <c r="H301" s="214">
        <v>0</v>
      </c>
      <c r="I301" s="215"/>
      <c r="J301" s="211"/>
      <c r="K301" s="211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137</v>
      </c>
      <c r="AU301" s="220" t="s">
        <v>85</v>
      </c>
      <c r="AV301" s="12" t="s">
        <v>85</v>
      </c>
      <c r="AW301" s="12" t="s">
        <v>35</v>
      </c>
      <c r="AX301" s="12" t="s">
        <v>71</v>
      </c>
      <c r="AY301" s="220" t="s">
        <v>127</v>
      </c>
    </row>
    <row r="302" spans="2:65" s="13" customFormat="1">
      <c r="B302" s="221"/>
      <c r="C302" s="222"/>
      <c r="D302" s="223" t="s">
        <v>137</v>
      </c>
      <c r="E302" s="224" t="s">
        <v>21</v>
      </c>
      <c r="F302" s="225" t="s">
        <v>140</v>
      </c>
      <c r="G302" s="222"/>
      <c r="H302" s="226">
        <v>127.205</v>
      </c>
      <c r="I302" s="227"/>
      <c r="J302" s="222"/>
      <c r="K302" s="222"/>
      <c r="L302" s="228"/>
      <c r="M302" s="229"/>
      <c r="N302" s="230"/>
      <c r="O302" s="230"/>
      <c r="P302" s="230"/>
      <c r="Q302" s="230"/>
      <c r="R302" s="230"/>
      <c r="S302" s="230"/>
      <c r="T302" s="231"/>
      <c r="AT302" s="232" t="s">
        <v>137</v>
      </c>
      <c r="AU302" s="232" t="s">
        <v>85</v>
      </c>
      <c r="AV302" s="13" t="s">
        <v>135</v>
      </c>
      <c r="AW302" s="13" t="s">
        <v>35</v>
      </c>
      <c r="AX302" s="13" t="s">
        <v>76</v>
      </c>
      <c r="AY302" s="232" t="s">
        <v>127</v>
      </c>
    </row>
    <row r="303" spans="2:65" s="1" customFormat="1" ht="22.5" customHeight="1">
      <c r="B303" s="41"/>
      <c r="C303" s="247" t="s">
        <v>319</v>
      </c>
      <c r="D303" s="247" t="s">
        <v>304</v>
      </c>
      <c r="E303" s="248" t="s">
        <v>320</v>
      </c>
      <c r="F303" s="249" t="s">
        <v>321</v>
      </c>
      <c r="G303" s="250" t="s">
        <v>295</v>
      </c>
      <c r="H303" s="251">
        <v>2.9260000000000002</v>
      </c>
      <c r="I303" s="252"/>
      <c r="J303" s="253">
        <f>ROUND(I303*H303,2)</f>
        <v>0</v>
      </c>
      <c r="K303" s="249" t="s">
        <v>134</v>
      </c>
      <c r="L303" s="254"/>
      <c r="M303" s="255" t="s">
        <v>21</v>
      </c>
      <c r="N303" s="256" t="s">
        <v>42</v>
      </c>
      <c r="O303" s="42"/>
      <c r="P303" s="195">
        <f>O303*H303</f>
        <v>0</v>
      </c>
      <c r="Q303" s="195">
        <v>0.55000000000000004</v>
      </c>
      <c r="R303" s="195">
        <f>Q303*H303</f>
        <v>1.6093000000000002</v>
      </c>
      <c r="S303" s="195">
        <v>0</v>
      </c>
      <c r="T303" s="196">
        <f>S303*H303</f>
        <v>0</v>
      </c>
      <c r="AR303" s="24" t="s">
        <v>307</v>
      </c>
      <c r="AT303" s="24" t="s">
        <v>304</v>
      </c>
      <c r="AU303" s="24" t="s">
        <v>85</v>
      </c>
      <c r="AY303" s="24" t="s">
        <v>127</v>
      </c>
      <c r="BE303" s="197">
        <f>IF(N303="základní",J303,0)</f>
        <v>0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24" t="s">
        <v>76</v>
      </c>
      <c r="BK303" s="197">
        <f>ROUND(I303*H303,2)</f>
        <v>0</v>
      </c>
      <c r="BL303" s="24" t="s">
        <v>234</v>
      </c>
      <c r="BM303" s="24" t="s">
        <v>322</v>
      </c>
    </row>
    <row r="304" spans="2:65" s="11" customFormat="1">
      <c r="B304" s="198"/>
      <c r="C304" s="199"/>
      <c r="D304" s="200" t="s">
        <v>137</v>
      </c>
      <c r="E304" s="201" t="s">
        <v>21</v>
      </c>
      <c r="F304" s="202" t="s">
        <v>323</v>
      </c>
      <c r="G304" s="199"/>
      <c r="H304" s="203" t="s">
        <v>21</v>
      </c>
      <c r="I304" s="204"/>
      <c r="J304" s="199"/>
      <c r="K304" s="199"/>
      <c r="L304" s="205"/>
      <c r="M304" s="206"/>
      <c r="N304" s="207"/>
      <c r="O304" s="207"/>
      <c r="P304" s="207"/>
      <c r="Q304" s="207"/>
      <c r="R304" s="207"/>
      <c r="S304" s="207"/>
      <c r="T304" s="208"/>
      <c r="AT304" s="209" t="s">
        <v>137</v>
      </c>
      <c r="AU304" s="209" t="s">
        <v>85</v>
      </c>
      <c r="AV304" s="11" t="s">
        <v>76</v>
      </c>
      <c r="AW304" s="11" t="s">
        <v>35</v>
      </c>
      <c r="AX304" s="11" t="s">
        <v>71</v>
      </c>
      <c r="AY304" s="209" t="s">
        <v>127</v>
      </c>
    </row>
    <row r="305" spans="2:65" s="12" customFormat="1">
      <c r="B305" s="210"/>
      <c r="C305" s="211"/>
      <c r="D305" s="200" t="s">
        <v>137</v>
      </c>
      <c r="E305" s="212" t="s">
        <v>21</v>
      </c>
      <c r="F305" s="213" t="s">
        <v>324</v>
      </c>
      <c r="G305" s="211"/>
      <c r="H305" s="214">
        <v>2.9260000000000002</v>
      </c>
      <c r="I305" s="215"/>
      <c r="J305" s="211"/>
      <c r="K305" s="211"/>
      <c r="L305" s="216"/>
      <c r="M305" s="217"/>
      <c r="N305" s="218"/>
      <c r="O305" s="218"/>
      <c r="P305" s="218"/>
      <c r="Q305" s="218"/>
      <c r="R305" s="218"/>
      <c r="S305" s="218"/>
      <c r="T305" s="219"/>
      <c r="AT305" s="220" t="s">
        <v>137</v>
      </c>
      <c r="AU305" s="220" t="s">
        <v>85</v>
      </c>
      <c r="AV305" s="12" t="s">
        <v>85</v>
      </c>
      <c r="AW305" s="12" t="s">
        <v>35</v>
      </c>
      <c r="AX305" s="12" t="s">
        <v>71</v>
      </c>
      <c r="AY305" s="220" t="s">
        <v>127</v>
      </c>
    </row>
    <row r="306" spans="2:65" s="12" customFormat="1">
      <c r="B306" s="210"/>
      <c r="C306" s="211"/>
      <c r="D306" s="200" t="s">
        <v>137</v>
      </c>
      <c r="E306" s="212" t="s">
        <v>21</v>
      </c>
      <c r="F306" s="213" t="s">
        <v>21</v>
      </c>
      <c r="G306" s="211"/>
      <c r="H306" s="214">
        <v>0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137</v>
      </c>
      <c r="AU306" s="220" t="s">
        <v>85</v>
      </c>
      <c r="AV306" s="12" t="s">
        <v>85</v>
      </c>
      <c r="AW306" s="12" t="s">
        <v>35</v>
      </c>
      <c r="AX306" s="12" t="s">
        <v>71</v>
      </c>
      <c r="AY306" s="220" t="s">
        <v>127</v>
      </c>
    </row>
    <row r="307" spans="2:65" s="13" customFormat="1">
      <c r="B307" s="221"/>
      <c r="C307" s="222"/>
      <c r="D307" s="223" t="s">
        <v>137</v>
      </c>
      <c r="E307" s="224" t="s">
        <v>21</v>
      </c>
      <c r="F307" s="225" t="s">
        <v>140</v>
      </c>
      <c r="G307" s="222"/>
      <c r="H307" s="226">
        <v>2.9260000000000002</v>
      </c>
      <c r="I307" s="227"/>
      <c r="J307" s="222"/>
      <c r="K307" s="222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137</v>
      </c>
      <c r="AU307" s="232" t="s">
        <v>85</v>
      </c>
      <c r="AV307" s="13" t="s">
        <v>135</v>
      </c>
      <c r="AW307" s="13" t="s">
        <v>35</v>
      </c>
      <c r="AX307" s="13" t="s">
        <v>76</v>
      </c>
      <c r="AY307" s="232" t="s">
        <v>127</v>
      </c>
    </row>
    <row r="308" spans="2:65" s="1" customFormat="1" ht="22.5" customHeight="1">
      <c r="B308" s="41"/>
      <c r="C308" s="186" t="s">
        <v>307</v>
      </c>
      <c r="D308" s="186" t="s">
        <v>130</v>
      </c>
      <c r="E308" s="187" t="s">
        <v>325</v>
      </c>
      <c r="F308" s="188" t="s">
        <v>326</v>
      </c>
      <c r="G308" s="189" t="s">
        <v>133</v>
      </c>
      <c r="H308" s="190">
        <v>127.205</v>
      </c>
      <c r="I308" s="191"/>
      <c r="J308" s="192">
        <f>ROUND(I308*H308,2)</f>
        <v>0</v>
      </c>
      <c r="K308" s="188" t="s">
        <v>134</v>
      </c>
      <c r="L308" s="61"/>
      <c r="M308" s="193" t="s">
        <v>21</v>
      </c>
      <c r="N308" s="194" t="s">
        <v>42</v>
      </c>
      <c r="O308" s="42"/>
      <c r="P308" s="195">
        <f>O308*H308</f>
        <v>0</v>
      </c>
      <c r="Q308" s="195">
        <v>1.9000000000000001E-4</v>
      </c>
      <c r="R308" s="195">
        <f>Q308*H308</f>
        <v>2.4168950000000002E-2</v>
      </c>
      <c r="S308" s="195">
        <v>0</v>
      </c>
      <c r="T308" s="196">
        <f>S308*H308</f>
        <v>0</v>
      </c>
      <c r="AR308" s="24" t="s">
        <v>234</v>
      </c>
      <c r="AT308" s="24" t="s">
        <v>130</v>
      </c>
      <c r="AU308" s="24" t="s">
        <v>85</v>
      </c>
      <c r="AY308" s="24" t="s">
        <v>127</v>
      </c>
      <c r="BE308" s="197">
        <f>IF(N308="základní",J308,0)</f>
        <v>0</v>
      </c>
      <c r="BF308" s="197">
        <f>IF(N308="snížená",J308,0)</f>
        <v>0</v>
      </c>
      <c r="BG308" s="197">
        <f>IF(N308="zákl. přenesená",J308,0)</f>
        <v>0</v>
      </c>
      <c r="BH308" s="197">
        <f>IF(N308="sníž. přenesená",J308,0)</f>
        <v>0</v>
      </c>
      <c r="BI308" s="197">
        <f>IF(N308="nulová",J308,0)</f>
        <v>0</v>
      </c>
      <c r="BJ308" s="24" t="s">
        <v>76</v>
      </c>
      <c r="BK308" s="197">
        <f>ROUND(I308*H308,2)</f>
        <v>0</v>
      </c>
      <c r="BL308" s="24" t="s">
        <v>234</v>
      </c>
      <c r="BM308" s="24" t="s">
        <v>327</v>
      </c>
    </row>
    <row r="309" spans="2:65" s="12" customFormat="1">
      <c r="B309" s="210"/>
      <c r="C309" s="211"/>
      <c r="D309" s="200" t="s">
        <v>137</v>
      </c>
      <c r="E309" s="212" t="s">
        <v>21</v>
      </c>
      <c r="F309" s="213" t="s">
        <v>91</v>
      </c>
      <c r="G309" s="211"/>
      <c r="H309" s="214">
        <v>127.205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137</v>
      </c>
      <c r="AU309" s="220" t="s">
        <v>85</v>
      </c>
      <c r="AV309" s="12" t="s">
        <v>85</v>
      </c>
      <c r="AW309" s="12" t="s">
        <v>35</v>
      </c>
      <c r="AX309" s="12" t="s">
        <v>71</v>
      </c>
      <c r="AY309" s="220" t="s">
        <v>127</v>
      </c>
    </row>
    <row r="310" spans="2:65" s="12" customFormat="1">
      <c r="B310" s="210"/>
      <c r="C310" s="211"/>
      <c r="D310" s="200" t="s">
        <v>137</v>
      </c>
      <c r="E310" s="212" t="s">
        <v>21</v>
      </c>
      <c r="F310" s="213" t="s">
        <v>21</v>
      </c>
      <c r="G310" s="211"/>
      <c r="H310" s="214">
        <v>0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137</v>
      </c>
      <c r="AU310" s="220" t="s">
        <v>85</v>
      </c>
      <c r="AV310" s="12" t="s">
        <v>85</v>
      </c>
      <c r="AW310" s="12" t="s">
        <v>35</v>
      </c>
      <c r="AX310" s="12" t="s">
        <v>71</v>
      </c>
      <c r="AY310" s="220" t="s">
        <v>127</v>
      </c>
    </row>
    <row r="311" spans="2:65" s="13" customFormat="1">
      <c r="B311" s="221"/>
      <c r="C311" s="222"/>
      <c r="D311" s="223" t="s">
        <v>137</v>
      </c>
      <c r="E311" s="224" t="s">
        <v>21</v>
      </c>
      <c r="F311" s="225" t="s">
        <v>140</v>
      </c>
      <c r="G311" s="222"/>
      <c r="H311" s="226">
        <v>127.205</v>
      </c>
      <c r="I311" s="227"/>
      <c r="J311" s="222"/>
      <c r="K311" s="222"/>
      <c r="L311" s="228"/>
      <c r="M311" s="229"/>
      <c r="N311" s="230"/>
      <c r="O311" s="230"/>
      <c r="P311" s="230"/>
      <c r="Q311" s="230"/>
      <c r="R311" s="230"/>
      <c r="S311" s="230"/>
      <c r="T311" s="231"/>
      <c r="AT311" s="232" t="s">
        <v>137</v>
      </c>
      <c r="AU311" s="232" t="s">
        <v>85</v>
      </c>
      <c r="AV311" s="13" t="s">
        <v>135</v>
      </c>
      <c r="AW311" s="13" t="s">
        <v>35</v>
      </c>
      <c r="AX311" s="13" t="s">
        <v>76</v>
      </c>
      <c r="AY311" s="232" t="s">
        <v>127</v>
      </c>
    </row>
    <row r="312" spans="2:65" s="1" customFormat="1" ht="22.5" customHeight="1">
      <c r="B312" s="41"/>
      <c r="C312" s="186" t="s">
        <v>328</v>
      </c>
      <c r="D312" s="186" t="s">
        <v>130</v>
      </c>
      <c r="E312" s="187" t="s">
        <v>329</v>
      </c>
      <c r="F312" s="188" t="s">
        <v>330</v>
      </c>
      <c r="G312" s="189" t="s">
        <v>253</v>
      </c>
      <c r="H312" s="190">
        <v>3.53</v>
      </c>
      <c r="I312" s="191"/>
      <c r="J312" s="192">
        <f>ROUND(I312*H312,2)</f>
        <v>0</v>
      </c>
      <c r="K312" s="188" t="s">
        <v>134</v>
      </c>
      <c r="L312" s="61"/>
      <c r="M312" s="193" t="s">
        <v>21</v>
      </c>
      <c r="N312" s="194" t="s">
        <v>42</v>
      </c>
      <c r="O312" s="42"/>
      <c r="P312" s="195">
        <f>O312*H312</f>
        <v>0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AR312" s="24" t="s">
        <v>234</v>
      </c>
      <c r="AT312" s="24" t="s">
        <v>130</v>
      </c>
      <c r="AU312" s="24" t="s">
        <v>85</v>
      </c>
      <c r="AY312" s="24" t="s">
        <v>127</v>
      </c>
      <c r="BE312" s="197">
        <f>IF(N312="základní",J312,0)</f>
        <v>0</v>
      </c>
      <c r="BF312" s="197">
        <f>IF(N312="snížená",J312,0)</f>
        <v>0</v>
      </c>
      <c r="BG312" s="197">
        <f>IF(N312="zákl. přenesená",J312,0)</f>
        <v>0</v>
      </c>
      <c r="BH312" s="197">
        <f>IF(N312="sníž. přenesená",J312,0)</f>
        <v>0</v>
      </c>
      <c r="BI312" s="197">
        <f>IF(N312="nulová",J312,0)</f>
        <v>0</v>
      </c>
      <c r="BJ312" s="24" t="s">
        <v>76</v>
      </c>
      <c r="BK312" s="197">
        <f>ROUND(I312*H312,2)</f>
        <v>0</v>
      </c>
      <c r="BL312" s="24" t="s">
        <v>234</v>
      </c>
      <c r="BM312" s="24" t="s">
        <v>331</v>
      </c>
    </row>
    <row r="313" spans="2:65" s="10" customFormat="1" ht="29.85" customHeight="1">
      <c r="B313" s="169"/>
      <c r="C313" s="170"/>
      <c r="D313" s="183" t="s">
        <v>70</v>
      </c>
      <c r="E313" s="184" t="s">
        <v>332</v>
      </c>
      <c r="F313" s="184" t="s">
        <v>333</v>
      </c>
      <c r="G313" s="170"/>
      <c r="H313" s="170"/>
      <c r="I313" s="173"/>
      <c r="J313" s="185">
        <f>BK313</f>
        <v>0</v>
      </c>
      <c r="K313" s="170"/>
      <c r="L313" s="175"/>
      <c r="M313" s="176"/>
      <c r="N313" s="177"/>
      <c r="O313" s="177"/>
      <c r="P313" s="178">
        <f>SUM(P314:P366)</f>
        <v>0</v>
      </c>
      <c r="Q313" s="177"/>
      <c r="R313" s="178">
        <f>SUM(R314:R366)</f>
        <v>1.9224039999999996</v>
      </c>
      <c r="S313" s="177"/>
      <c r="T313" s="179">
        <f>SUM(T314:T366)</f>
        <v>0.79120027999999998</v>
      </c>
      <c r="AR313" s="180" t="s">
        <v>85</v>
      </c>
      <c r="AT313" s="181" t="s">
        <v>70</v>
      </c>
      <c r="AU313" s="181" t="s">
        <v>76</v>
      </c>
      <c r="AY313" s="180" t="s">
        <v>127</v>
      </c>
      <c r="BK313" s="182">
        <f>SUM(BK314:BK366)</f>
        <v>0</v>
      </c>
    </row>
    <row r="314" spans="2:65" s="1" customFormat="1" ht="22.5" customHeight="1">
      <c r="B314" s="41"/>
      <c r="C314" s="186" t="s">
        <v>334</v>
      </c>
      <c r="D314" s="186" t="s">
        <v>130</v>
      </c>
      <c r="E314" s="187" t="s">
        <v>335</v>
      </c>
      <c r="F314" s="188" t="s">
        <v>336</v>
      </c>
      <c r="G314" s="189" t="s">
        <v>133</v>
      </c>
      <c r="H314" s="190">
        <v>41.686</v>
      </c>
      <c r="I314" s="191"/>
      <c r="J314" s="192">
        <f>ROUND(I314*H314,2)</f>
        <v>0</v>
      </c>
      <c r="K314" s="188" t="s">
        <v>21</v>
      </c>
      <c r="L314" s="61"/>
      <c r="M314" s="193" t="s">
        <v>21</v>
      </c>
      <c r="N314" s="194" t="s">
        <v>42</v>
      </c>
      <c r="O314" s="42"/>
      <c r="P314" s="195">
        <f>O314*H314</f>
        <v>0</v>
      </c>
      <c r="Q314" s="195">
        <v>0</v>
      </c>
      <c r="R314" s="195">
        <f>Q314*H314</f>
        <v>0</v>
      </c>
      <c r="S314" s="195">
        <v>1.098E-2</v>
      </c>
      <c r="T314" s="196">
        <f>S314*H314</f>
        <v>0.45771228000000003</v>
      </c>
      <c r="AR314" s="24" t="s">
        <v>234</v>
      </c>
      <c r="AT314" s="24" t="s">
        <v>130</v>
      </c>
      <c r="AU314" s="24" t="s">
        <v>85</v>
      </c>
      <c r="AY314" s="24" t="s">
        <v>127</v>
      </c>
      <c r="BE314" s="197">
        <f>IF(N314="základní",J314,0)</f>
        <v>0</v>
      </c>
      <c r="BF314" s="197">
        <f>IF(N314="snížená",J314,0)</f>
        <v>0</v>
      </c>
      <c r="BG314" s="197">
        <f>IF(N314="zákl. přenesená",J314,0)</f>
        <v>0</v>
      </c>
      <c r="BH314" s="197">
        <f>IF(N314="sníž. přenesená",J314,0)</f>
        <v>0</v>
      </c>
      <c r="BI314" s="197">
        <f>IF(N314="nulová",J314,0)</f>
        <v>0</v>
      </c>
      <c r="BJ314" s="24" t="s">
        <v>76</v>
      </c>
      <c r="BK314" s="197">
        <f>ROUND(I314*H314,2)</f>
        <v>0</v>
      </c>
      <c r="BL314" s="24" t="s">
        <v>234</v>
      </c>
      <c r="BM314" s="24" t="s">
        <v>337</v>
      </c>
    </row>
    <row r="315" spans="2:65" s="11" customFormat="1">
      <c r="B315" s="198"/>
      <c r="C315" s="199"/>
      <c r="D315" s="200" t="s">
        <v>137</v>
      </c>
      <c r="E315" s="201" t="s">
        <v>21</v>
      </c>
      <c r="F315" s="202" t="s">
        <v>179</v>
      </c>
      <c r="G315" s="199"/>
      <c r="H315" s="203" t="s">
        <v>21</v>
      </c>
      <c r="I315" s="204"/>
      <c r="J315" s="199"/>
      <c r="K315" s="199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137</v>
      </c>
      <c r="AU315" s="209" t="s">
        <v>85</v>
      </c>
      <c r="AV315" s="11" t="s">
        <v>76</v>
      </c>
      <c r="AW315" s="11" t="s">
        <v>35</v>
      </c>
      <c r="AX315" s="11" t="s">
        <v>71</v>
      </c>
      <c r="AY315" s="209" t="s">
        <v>127</v>
      </c>
    </row>
    <row r="316" spans="2:65" s="12" customFormat="1">
      <c r="B316" s="210"/>
      <c r="C316" s="211"/>
      <c r="D316" s="200" t="s">
        <v>137</v>
      </c>
      <c r="E316" s="212" t="s">
        <v>21</v>
      </c>
      <c r="F316" s="213" t="s">
        <v>180</v>
      </c>
      <c r="G316" s="211"/>
      <c r="H316" s="214">
        <v>22.315999999999999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137</v>
      </c>
      <c r="AU316" s="220" t="s">
        <v>85</v>
      </c>
      <c r="AV316" s="12" t="s">
        <v>85</v>
      </c>
      <c r="AW316" s="12" t="s">
        <v>35</v>
      </c>
      <c r="AX316" s="12" t="s">
        <v>71</v>
      </c>
      <c r="AY316" s="220" t="s">
        <v>127</v>
      </c>
    </row>
    <row r="317" spans="2:65" s="12" customFormat="1">
      <c r="B317" s="210"/>
      <c r="C317" s="211"/>
      <c r="D317" s="200" t="s">
        <v>137</v>
      </c>
      <c r="E317" s="212" t="s">
        <v>21</v>
      </c>
      <c r="F317" s="213" t="s">
        <v>181</v>
      </c>
      <c r="G317" s="211"/>
      <c r="H317" s="214">
        <v>-7.4340000000000002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137</v>
      </c>
      <c r="AU317" s="220" t="s">
        <v>85</v>
      </c>
      <c r="AV317" s="12" t="s">
        <v>85</v>
      </c>
      <c r="AW317" s="12" t="s">
        <v>35</v>
      </c>
      <c r="AX317" s="12" t="s">
        <v>71</v>
      </c>
      <c r="AY317" s="220" t="s">
        <v>127</v>
      </c>
    </row>
    <row r="318" spans="2:65" s="12" customFormat="1">
      <c r="B318" s="210"/>
      <c r="C318" s="211"/>
      <c r="D318" s="200" t="s">
        <v>137</v>
      </c>
      <c r="E318" s="212" t="s">
        <v>21</v>
      </c>
      <c r="F318" s="213" t="s">
        <v>182</v>
      </c>
      <c r="G318" s="211"/>
      <c r="H318" s="214">
        <v>2.0249999999999999</v>
      </c>
      <c r="I318" s="215"/>
      <c r="J318" s="211"/>
      <c r="K318" s="211"/>
      <c r="L318" s="216"/>
      <c r="M318" s="217"/>
      <c r="N318" s="218"/>
      <c r="O318" s="218"/>
      <c r="P318" s="218"/>
      <c r="Q318" s="218"/>
      <c r="R318" s="218"/>
      <c r="S318" s="218"/>
      <c r="T318" s="219"/>
      <c r="AT318" s="220" t="s">
        <v>137</v>
      </c>
      <c r="AU318" s="220" t="s">
        <v>85</v>
      </c>
      <c r="AV318" s="12" t="s">
        <v>85</v>
      </c>
      <c r="AW318" s="12" t="s">
        <v>35</v>
      </c>
      <c r="AX318" s="12" t="s">
        <v>71</v>
      </c>
      <c r="AY318" s="220" t="s">
        <v>127</v>
      </c>
    </row>
    <row r="319" spans="2:65" s="12" customFormat="1">
      <c r="B319" s="210"/>
      <c r="C319" s="211"/>
      <c r="D319" s="200" t="s">
        <v>137</v>
      </c>
      <c r="E319" s="212" t="s">
        <v>21</v>
      </c>
      <c r="F319" s="213" t="s">
        <v>21</v>
      </c>
      <c r="G319" s="211"/>
      <c r="H319" s="214">
        <v>0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137</v>
      </c>
      <c r="AU319" s="220" t="s">
        <v>85</v>
      </c>
      <c r="AV319" s="12" t="s">
        <v>85</v>
      </c>
      <c r="AW319" s="12" t="s">
        <v>35</v>
      </c>
      <c r="AX319" s="12" t="s">
        <v>71</v>
      </c>
      <c r="AY319" s="220" t="s">
        <v>127</v>
      </c>
    </row>
    <row r="320" spans="2:65" s="11" customFormat="1">
      <c r="B320" s="198"/>
      <c r="C320" s="199"/>
      <c r="D320" s="200" t="s">
        <v>137</v>
      </c>
      <c r="E320" s="201" t="s">
        <v>21</v>
      </c>
      <c r="F320" s="202" t="s">
        <v>183</v>
      </c>
      <c r="G320" s="199"/>
      <c r="H320" s="203" t="s">
        <v>21</v>
      </c>
      <c r="I320" s="204"/>
      <c r="J320" s="199"/>
      <c r="K320" s="199"/>
      <c r="L320" s="205"/>
      <c r="M320" s="206"/>
      <c r="N320" s="207"/>
      <c r="O320" s="207"/>
      <c r="P320" s="207"/>
      <c r="Q320" s="207"/>
      <c r="R320" s="207"/>
      <c r="S320" s="207"/>
      <c r="T320" s="208"/>
      <c r="AT320" s="209" t="s">
        <v>137</v>
      </c>
      <c r="AU320" s="209" t="s">
        <v>85</v>
      </c>
      <c r="AV320" s="11" t="s">
        <v>76</v>
      </c>
      <c r="AW320" s="11" t="s">
        <v>35</v>
      </c>
      <c r="AX320" s="11" t="s">
        <v>71</v>
      </c>
      <c r="AY320" s="209" t="s">
        <v>127</v>
      </c>
    </row>
    <row r="321" spans="2:65" s="12" customFormat="1">
      <c r="B321" s="210"/>
      <c r="C321" s="211"/>
      <c r="D321" s="200" t="s">
        <v>137</v>
      </c>
      <c r="E321" s="212" t="s">
        <v>21</v>
      </c>
      <c r="F321" s="213" t="s">
        <v>184</v>
      </c>
      <c r="G321" s="211"/>
      <c r="H321" s="214">
        <v>5.6360000000000001</v>
      </c>
      <c r="I321" s="215"/>
      <c r="J321" s="211"/>
      <c r="K321" s="211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137</v>
      </c>
      <c r="AU321" s="220" t="s">
        <v>85</v>
      </c>
      <c r="AV321" s="12" t="s">
        <v>85</v>
      </c>
      <c r="AW321" s="12" t="s">
        <v>35</v>
      </c>
      <c r="AX321" s="12" t="s">
        <v>71</v>
      </c>
      <c r="AY321" s="220" t="s">
        <v>127</v>
      </c>
    </row>
    <row r="322" spans="2:65" s="12" customFormat="1">
      <c r="B322" s="210"/>
      <c r="C322" s="211"/>
      <c r="D322" s="200" t="s">
        <v>137</v>
      </c>
      <c r="E322" s="212" t="s">
        <v>21</v>
      </c>
      <c r="F322" s="213" t="s">
        <v>185</v>
      </c>
      <c r="G322" s="211"/>
      <c r="H322" s="214">
        <v>4.05</v>
      </c>
      <c r="I322" s="215"/>
      <c r="J322" s="211"/>
      <c r="K322" s="211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137</v>
      </c>
      <c r="AU322" s="220" t="s">
        <v>85</v>
      </c>
      <c r="AV322" s="12" t="s">
        <v>85</v>
      </c>
      <c r="AW322" s="12" t="s">
        <v>35</v>
      </c>
      <c r="AX322" s="12" t="s">
        <v>71</v>
      </c>
      <c r="AY322" s="220" t="s">
        <v>127</v>
      </c>
    </row>
    <row r="323" spans="2:65" s="12" customFormat="1">
      <c r="B323" s="210"/>
      <c r="C323" s="211"/>
      <c r="D323" s="200" t="s">
        <v>137</v>
      </c>
      <c r="E323" s="212" t="s">
        <v>21</v>
      </c>
      <c r="F323" s="213" t="s">
        <v>21</v>
      </c>
      <c r="G323" s="211"/>
      <c r="H323" s="214">
        <v>0</v>
      </c>
      <c r="I323" s="215"/>
      <c r="J323" s="211"/>
      <c r="K323" s="211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137</v>
      </c>
      <c r="AU323" s="220" t="s">
        <v>85</v>
      </c>
      <c r="AV323" s="12" t="s">
        <v>85</v>
      </c>
      <c r="AW323" s="12" t="s">
        <v>35</v>
      </c>
      <c r="AX323" s="12" t="s">
        <v>71</v>
      </c>
      <c r="AY323" s="220" t="s">
        <v>127</v>
      </c>
    </row>
    <row r="324" spans="2:65" s="11" customFormat="1">
      <c r="B324" s="198"/>
      <c r="C324" s="199"/>
      <c r="D324" s="200" t="s">
        <v>137</v>
      </c>
      <c r="E324" s="201" t="s">
        <v>21</v>
      </c>
      <c r="F324" s="202" t="s">
        <v>186</v>
      </c>
      <c r="G324" s="199"/>
      <c r="H324" s="203" t="s">
        <v>21</v>
      </c>
      <c r="I324" s="204"/>
      <c r="J324" s="199"/>
      <c r="K324" s="199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137</v>
      </c>
      <c r="AU324" s="209" t="s">
        <v>85</v>
      </c>
      <c r="AV324" s="11" t="s">
        <v>76</v>
      </c>
      <c r="AW324" s="11" t="s">
        <v>35</v>
      </c>
      <c r="AX324" s="11" t="s">
        <v>71</v>
      </c>
      <c r="AY324" s="209" t="s">
        <v>127</v>
      </c>
    </row>
    <row r="325" spans="2:65" s="12" customFormat="1">
      <c r="B325" s="210"/>
      <c r="C325" s="211"/>
      <c r="D325" s="200" t="s">
        <v>137</v>
      </c>
      <c r="E325" s="212" t="s">
        <v>21</v>
      </c>
      <c r="F325" s="213" t="s">
        <v>187</v>
      </c>
      <c r="G325" s="211"/>
      <c r="H325" s="214">
        <v>11.34</v>
      </c>
      <c r="I325" s="215"/>
      <c r="J325" s="211"/>
      <c r="K325" s="211"/>
      <c r="L325" s="216"/>
      <c r="M325" s="217"/>
      <c r="N325" s="218"/>
      <c r="O325" s="218"/>
      <c r="P325" s="218"/>
      <c r="Q325" s="218"/>
      <c r="R325" s="218"/>
      <c r="S325" s="218"/>
      <c r="T325" s="219"/>
      <c r="AT325" s="220" t="s">
        <v>137</v>
      </c>
      <c r="AU325" s="220" t="s">
        <v>85</v>
      </c>
      <c r="AV325" s="12" t="s">
        <v>85</v>
      </c>
      <c r="AW325" s="12" t="s">
        <v>35</v>
      </c>
      <c r="AX325" s="12" t="s">
        <v>71</v>
      </c>
      <c r="AY325" s="220" t="s">
        <v>127</v>
      </c>
    </row>
    <row r="326" spans="2:65" s="12" customFormat="1">
      <c r="B326" s="210"/>
      <c r="C326" s="211"/>
      <c r="D326" s="200" t="s">
        <v>137</v>
      </c>
      <c r="E326" s="212" t="s">
        <v>21</v>
      </c>
      <c r="F326" s="213" t="s">
        <v>188</v>
      </c>
      <c r="G326" s="211"/>
      <c r="H326" s="214">
        <v>-1.431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137</v>
      </c>
      <c r="AU326" s="220" t="s">
        <v>85</v>
      </c>
      <c r="AV326" s="12" t="s">
        <v>85</v>
      </c>
      <c r="AW326" s="12" t="s">
        <v>35</v>
      </c>
      <c r="AX326" s="12" t="s">
        <v>71</v>
      </c>
      <c r="AY326" s="220" t="s">
        <v>127</v>
      </c>
    </row>
    <row r="327" spans="2:65" s="12" customFormat="1">
      <c r="B327" s="210"/>
      <c r="C327" s="211"/>
      <c r="D327" s="200" t="s">
        <v>137</v>
      </c>
      <c r="E327" s="212" t="s">
        <v>21</v>
      </c>
      <c r="F327" s="213" t="s">
        <v>21</v>
      </c>
      <c r="G327" s="211"/>
      <c r="H327" s="214">
        <v>0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137</v>
      </c>
      <c r="AU327" s="220" t="s">
        <v>85</v>
      </c>
      <c r="AV327" s="12" t="s">
        <v>85</v>
      </c>
      <c r="AW327" s="12" t="s">
        <v>35</v>
      </c>
      <c r="AX327" s="12" t="s">
        <v>71</v>
      </c>
      <c r="AY327" s="220" t="s">
        <v>127</v>
      </c>
    </row>
    <row r="328" spans="2:65" s="11" customFormat="1">
      <c r="B328" s="198"/>
      <c r="C328" s="199"/>
      <c r="D328" s="200" t="s">
        <v>137</v>
      </c>
      <c r="E328" s="201" t="s">
        <v>21</v>
      </c>
      <c r="F328" s="202" t="s">
        <v>189</v>
      </c>
      <c r="G328" s="199"/>
      <c r="H328" s="203" t="s">
        <v>21</v>
      </c>
      <c r="I328" s="204"/>
      <c r="J328" s="199"/>
      <c r="K328" s="199"/>
      <c r="L328" s="205"/>
      <c r="M328" s="206"/>
      <c r="N328" s="207"/>
      <c r="O328" s="207"/>
      <c r="P328" s="207"/>
      <c r="Q328" s="207"/>
      <c r="R328" s="207"/>
      <c r="S328" s="207"/>
      <c r="T328" s="208"/>
      <c r="AT328" s="209" t="s">
        <v>137</v>
      </c>
      <c r="AU328" s="209" t="s">
        <v>85</v>
      </c>
      <c r="AV328" s="11" t="s">
        <v>76</v>
      </c>
      <c r="AW328" s="11" t="s">
        <v>35</v>
      </c>
      <c r="AX328" s="11" t="s">
        <v>71</v>
      </c>
      <c r="AY328" s="209" t="s">
        <v>127</v>
      </c>
    </row>
    <row r="329" spans="2:65" s="12" customFormat="1">
      <c r="B329" s="210"/>
      <c r="C329" s="211"/>
      <c r="D329" s="200" t="s">
        <v>137</v>
      </c>
      <c r="E329" s="212" t="s">
        <v>21</v>
      </c>
      <c r="F329" s="213" t="s">
        <v>190</v>
      </c>
      <c r="G329" s="211"/>
      <c r="H329" s="214">
        <v>5.1840000000000002</v>
      </c>
      <c r="I329" s="215"/>
      <c r="J329" s="211"/>
      <c r="K329" s="211"/>
      <c r="L329" s="216"/>
      <c r="M329" s="217"/>
      <c r="N329" s="218"/>
      <c r="O329" s="218"/>
      <c r="P329" s="218"/>
      <c r="Q329" s="218"/>
      <c r="R329" s="218"/>
      <c r="S329" s="218"/>
      <c r="T329" s="219"/>
      <c r="AT329" s="220" t="s">
        <v>137</v>
      </c>
      <c r="AU329" s="220" t="s">
        <v>85</v>
      </c>
      <c r="AV329" s="12" t="s">
        <v>85</v>
      </c>
      <c r="AW329" s="12" t="s">
        <v>35</v>
      </c>
      <c r="AX329" s="12" t="s">
        <v>71</v>
      </c>
      <c r="AY329" s="220" t="s">
        <v>127</v>
      </c>
    </row>
    <row r="330" spans="2:65" s="12" customFormat="1">
      <c r="B330" s="210"/>
      <c r="C330" s="211"/>
      <c r="D330" s="200" t="s">
        <v>137</v>
      </c>
      <c r="E330" s="212" t="s">
        <v>21</v>
      </c>
      <c r="F330" s="213" t="s">
        <v>21</v>
      </c>
      <c r="G330" s="211"/>
      <c r="H330" s="214">
        <v>0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137</v>
      </c>
      <c r="AU330" s="220" t="s">
        <v>85</v>
      </c>
      <c r="AV330" s="12" t="s">
        <v>85</v>
      </c>
      <c r="AW330" s="12" t="s">
        <v>35</v>
      </c>
      <c r="AX330" s="12" t="s">
        <v>71</v>
      </c>
      <c r="AY330" s="220" t="s">
        <v>127</v>
      </c>
    </row>
    <row r="331" spans="2:65" s="13" customFormat="1">
      <c r="B331" s="221"/>
      <c r="C331" s="222"/>
      <c r="D331" s="223" t="s">
        <v>137</v>
      </c>
      <c r="E331" s="224" t="s">
        <v>21</v>
      </c>
      <c r="F331" s="225" t="s">
        <v>140</v>
      </c>
      <c r="G331" s="222"/>
      <c r="H331" s="226">
        <v>41.686</v>
      </c>
      <c r="I331" s="227"/>
      <c r="J331" s="222"/>
      <c r="K331" s="222"/>
      <c r="L331" s="228"/>
      <c r="M331" s="229"/>
      <c r="N331" s="230"/>
      <c r="O331" s="230"/>
      <c r="P331" s="230"/>
      <c r="Q331" s="230"/>
      <c r="R331" s="230"/>
      <c r="S331" s="230"/>
      <c r="T331" s="231"/>
      <c r="AT331" s="232" t="s">
        <v>137</v>
      </c>
      <c r="AU331" s="232" t="s">
        <v>85</v>
      </c>
      <c r="AV331" s="13" t="s">
        <v>135</v>
      </c>
      <c r="AW331" s="13" t="s">
        <v>35</v>
      </c>
      <c r="AX331" s="13" t="s">
        <v>76</v>
      </c>
      <c r="AY331" s="232" t="s">
        <v>127</v>
      </c>
    </row>
    <row r="332" spans="2:65" s="1" customFormat="1" ht="22.5" customHeight="1">
      <c r="B332" s="41"/>
      <c r="C332" s="186" t="s">
        <v>338</v>
      </c>
      <c r="D332" s="186" t="s">
        <v>130</v>
      </c>
      <c r="E332" s="187" t="s">
        <v>339</v>
      </c>
      <c r="F332" s="188" t="s">
        <v>340</v>
      </c>
      <c r="G332" s="189" t="s">
        <v>133</v>
      </c>
      <c r="H332" s="190">
        <v>41.686</v>
      </c>
      <c r="I332" s="191"/>
      <c r="J332" s="192">
        <f>ROUND(I332*H332,2)</f>
        <v>0</v>
      </c>
      <c r="K332" s="188" t="s">
        <v>134</v>
      </c>
      <c r="L332" s="61"/>
      <c r="M332" s="193" t="s">
        <v>21</v>
      </c>
      <c r="N332" s="194" t="s">
        <v>42</v>
      </c>
      <c r="O332" s="42"/>
      <c r="P332" s="195">
        <f>O332*H332</f>
        <v>0</v>
      </c>
      <c r="Q332" s="195">
        <v>0</v>
      </c>
      <c r="R332" s="195">
        <f>Q332*H332</f>
        <v>0</v>
      </c>
      <c r="S332" s="195">
        <v>8.0000000000000002E-3</v>
      </c>
      <c r="T332" s="196">
        <f>S332*H332</f>
        <v>0.33348800000000001</v>
      </c>
      <c r="AR332" s="24" t="s">
        <v>234</v>
      </c>
      <c r="AT332" s="24" t="s">
        <v>130</v>
      </c>
      <c r="AU332" s="24" t="s">
        <v>85</v>
      </c>
      <c r="AY332" s="24" t="s">
        <v>127</v>
      </c>
      <c r="BE332" s="197">
        <f>IF(N332="základní",J332,0)</f>
        <v>0</v>
      </c>
      <c r="BF332" s="197">
        <f>IF(N332="snížená",J332,0)</f>
        <v>0</v>
      </c>
      <c r="BG332" s="197">
        <f>IF(N332="zákl. přenesená",J332,0)</f>
        <v>0</v>
      </c>
      <c r="BH332" s="197">
        <f>IF(N332="sníž. přenesená",J332,0)</f>
        <v>0</v>
      </c>
      <c r="BI332" s="197">
        <f>IF(N332="nulová",J332,0)</f>
        <v>0</v>
      </c>
      <c r="BJ332" s="24" t="s">
        <v>76</v>
      </c>
      <c r="BK332" s="197">
        <f>ROUND(I332*H332,2)</f>
        <v>0</v>
      </c>
      <c r="BL332" s="24" t="s">
        <v>234</v>
      </c>
      <c r="BM332" s="24" t="s">
        <v>341</v>
      </c>
    </row>
    <row r="333" spans="2:65" s="1" customFormat="1" ht="31.5" customHeight="1">
      <c r="B333" s="41"/>
      <c r="C333" s="186" t="s">
        <v>342</v>
      </c>
      <c r="D333" s="186" t="s">
        <v>130</v>
      </c>
      <c r="E333" s="187" t="s">
        <v>343</v>
      </c>
      <c r="F333" s="188" t="s">
        <v>344</v>
      </c>
      <c r="G333" s="189" t="s">
        <v>345</v>
      </c>
      <c r="H333" s="190">
        <v>1</v>
      </c>
      <c r="I333" s="191"/>
      <c r="J333" s="192">
        <f>ROUND(I333*H333,2)</f>
        <v>0</v>
      </c>
      <c r="K333" s="188" t="s">
        <v>21</v>
      </c>
      <c r="L333" s="61"/>
      <c r="M333" s="193" t="s">
        <v>21</v>
      </c>
      <c r="N333" s="194" t="s">
        <v>42</v>
      </c>
      <c r="O333" s="42"/>
      <c r="P333" s="195">
        <f>O333*H333</f>
        <v>0</v>
      </c>
      <c r="Q333" s="195">
        <v>0.11</v>
      </c>
      <c r="R333" s="195">
        <f>Q333*H333</f>
        <v>0.11</v>
      </c>
      <c r="S333" s="195">
        <v>0</v>
      </c>
      <c r="T333" s="196">
        <f>S333*H333</f>
        <v>0</v>
      </c>
      <c r="AR333" s="24" t="s">
        <v>234</v>
      </c>
      <c r="AT333" s="24" t="s">
        <v>130</v>
      </c>
      <c r="AU333" s="24" t="s">
        <v>85</v>
      </c>
      <c r="AY333" s="24" t="s">
        <v>127</v>
      </c>
      <c r="BE333" s="197">
        <f>IF(N333="základní",J333,0)</f>
        <v>0</v>
      </c>
      <c r="BF333" s="197">
        <f>IF(N333="snížená",J333,0)</f>
        <v>0</v>
      </c>
      <c r="BG333" s="197">
        <f>IF(N333="zákl. přenesená",J333,0)</f>
        <v>0</v>
      </c>
      <c r="BH333" s="197">
        <f>IF(N333="sníž. přenesená",J333,0)</f>
        <v>0</v>
      </c>
      <c r="BI333" s="197">
        <f>IF(N333="nulová",J333,0)</f>
        <v>0</v>
      </c>
      <c r="BJ333" s="24" t="s">
        <v>76</v>
      </c>
      <c r="BK333" s="197">
        <f>ROUND(I333*H333,2)</f>
        <v>0</v>
      </c>
      <c r="BL333" s="24" t="s">
        <v>234</v>
      </c>
      <c r="BM333" s="24" t="s">
        <v>346</v>
      </c>
    </row>
    <row r="334" spans="2:65" s="1" customFormat="1" ht="31.5" customHeight="1">
      <c r="B334" s="41"/>
      <c r="C334" s="186" t="s">
        <v>347</v>
      </c>
      <c r="D334" s="186" t="s">
        <v>130</v>
      </c>
      <c r="E334" s="187" t="s">
        <v>348</v>
      </c>
      <c r="F334" s="188" t="s">
        <v>349</v>
      </c>
      <c r="G334" s="189" t="s">
        <v>345</v>
      </c>
      <c r="H334" s="190">
        <v>1</v>
      </c>
      <c r="I334" s="191"/>
      <c r="J334" s="192">
        <f>ROUND(I334*H334,2)</f>
        <v>0</v>
      </c>
      <c r="K334" s="188" t="s">
        <v>21</v>
      </c>
      <c r="L334" s="61"/>
      <c r="M334" s="193" t="s">
        <v>21</v>
      </c>
      <c r="N334" s="194" t="s">
        <v>42</v>
      </c>
      <c r="O334" s="42"/>
      <c r="P334" s="195">
        <f>O334*H334</f>
        <v>0</v>
      </c>
      <c r="Q334" s="195">
        <v>0.11</v>
      </c>
      <c r="R334" s="195">
        <f>Q334*H334</f>
        <v>0.11</v>
      </c>
      <c r="S334" s="195">
        <v>0</v>
      </c>
      <c r="T334" s="196">
        <f>S334*H334</f>
        <v>0</v>
      </c>
      <c r="AR334" s="24" t="s">
        <v>234</v>
      </c>
      <c r="AT334" s="24" t="s">
        <v>130</v>
      </c>
      <c r="AU334" s="24" t="s">
        <v>85</v>
      </c>
      <c r="AY334" s="24" t="s">
        <v>127</v>
      </c>
      <c r="BE334" s="197">
        <f>IF(N334="základní",J334,0)</f>
        <v>0</v>
      </c>
      <c r="BF334" s="197">
        <f>IF(N334="snížená",J334,0)</f>
        <v>0</v>
      </c>
      <c r="BG334" s="197">
        <f>IF(N334="zákl. přenesená",J334,0)</f>
        <v>0</v>
      </c>
      <c r="BH334" s="197">
        <f>IF(N334="sníž. přenesená",J334,0)</f>
        <v>0</v>
      </c>
      <c r="BI334" s="197">
        <f>IF(N334="nulová",J334,0)</f>
        <v>0</v>
      </c>
      <c r="BJ334" s="24" t="s">
        <v>76</v>
      </c>
      <c r="BK334" s="197">
        <f>ROUND(I334*H334,2)</f>
        <v>0</v>
      </c>
      <c r="BL334" s="24" t="s">
        <v>234</v>
      </c>
      <c r="BM334" s="24" t="s">
        <v>350</v>
      </c>
    </row>
    <row r="335" spans="2:65" s="1" customFormat="1" ht="31.5" customHeight="1">
      <c r="B335" s="41"/>
      <c r="C335" s="186" t="s">
        <v>351</v>
      </c>
      <c r="D335" s="186" t="s">
        <v>130</v>
      </c>
      <c r="E335" s="187" t="s">
        <v>352</v>
      </c>
      <c r="F335" s="188" t="s">
        <v>353</v>
      </c>
      <c r="G335" s="189" t="s">
        <v>133</v>
      </c>
      <c r="H335" s="190">
        <v>32.753</v>
      </c>
      <c r="I335" s="191"/>
      <c r="J335" s="192">
        <f>ROUND(I335*H335,2)</f>
        <v>0</v>
      </c>
      <c r="K335" s="188" t="s">
        <v>21</v>
      </c>
      <c r="L335" s="61"/>
      <c r="M335" s="193" t="s">
        <v>21</v>
      </c>
      <c r="N335" s="194" t="s">
        <v>42</v>
      </c>
      <c r="O335" s="42"/>
      <c r="P335" s="195">
        <f>O335*H335</f>
        <v>0</v>
      </c>
      <c r="Q335" s="195">
        <v>3.5999999999999997E-2</v>
      </c>
      <c r="R335" s="195">
        <f>Q335*H335</f>
        <v>1.1791079999999998</v>
      </c>
      <c r="S335" s="195">
        <v>0</v>
      </c>
      <c r="T335" s="196">
        <f>S335*H335</f>
        <v>0</v>
      </c>
      <c r="AR335" s="24" t="s">
        <v>234</v>
      </c>
      <c r="AT335" s="24" t="s">
        <v>130</v>
      </c>
      <c r="AU335" s="24" t="s">
        <v>85</v>
      </c>
      <c r="AY335" s="24" t="s">
        <v>127</v>
      </c>
      <c r="BE335" s="197">
        <f>IF(N335="základní",J335,0)</f>
        <v>0</v>
      </c>
      <c r="BF335" s="197">
        <f>IF(N335="snížená",J335,0)</f>
        <v>0</v>
      </c>
      <c r="BG335" s="197">
        <f>IF(N335="zákl. přenesená",J335,0)</f>
        <v>0</v>
      </c>
      <c r="BH335" s="197">
        <f>IF(N335="sníž. přenesená",J335,0)</f>
        <v>0</v>
      </c>
      <c r="BI335" s="197">
        <f>IF(N335="nulová",J335,0)</f>
        <v>0</v>
      </c>
      <c r="BJ335" s="24" t="s">
        <v>76</v>
      </c>
      <c r="BK335" s="197">
        <f>ROUND(I335*H335,2)</f>
        <v>0</v>
      </c>
      <c r="BL335" s="24" t="s">
        <v>234</v>
      </c>
      <c r="BM335" s="24" t="s">
        <v>354</v>
      </c>
    </row>
    <row r="336" spans="2:65" s="11" customFormat="1">
      <c r="B336" s="198"/>
      <c r="C336" s="199"/>
      <c r="D336" s="200" t="s">
        <v>137</v>
      </c>
      <c r="E336" s="201" t="s">
        <v>21</v>
      </c>
      <c r="F336" s="202" t="s">
        <v>179</v>
      </c>
      <c r="G336" s="199"/>
      <c r="H336" s="203" t="s">
        <v>21</v>
      </c>
      <c r="I336" s="204"/>
      <c r="J336" s="199"/>
      <c r="K336" s="199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137</v>
      </c>
      <c r="AU336" s="209" t="s">
        <v>85</v>
      </c>
      <c r="AV336" s="11" t="s">
        <v>76</v>
      </c>
      <c r="AW336" s="11" t="s">
        <v>35</v>
      </c>
      <c r="AX336" s="11" t="s">
        <v>71</v>
      </c>
      <c r="AY336" s="209" t="s">
        <v>127</v>
      </c>
    </row>
    <row r="337" spans="2:51" s="12" customFormat="1">
      <c r="B337" s="210"/>
      <c r="C337" s="211"/>
      <c r="D337" s="200" t="s">
        <v>137</v>
      </c>
      <c r="E337" s="212" t="s">
        <v>21</v>
      </c>
      <c r="F337" s="213" t="s">
        <v>180</v>
      </c>
      <c r="G337" s="211"/>
      <c r="H337" s="214">
        <v>22.315999999999999</v>
      </c>
      <c r="I337" s="215"/>
      <c r="J337" s="211"/>
      <c r="K337" s="211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137</v>
      </c>
      <c r="AU337" s="220" t="s">
        <v>85</v>
      </c>
      <c r="AV337" s="12" t="s">
        <v>85</v>
      </c>
      <c r="AW337" s="12" t="s">
        <v>35</v>
      </c>
      <c r="AX337" s="12" t="s">
        <v>71</v>
      </c>
      <c r="AY337" s="220" t="s">
        <v>127</v>
      </c>
    </row>
    <row r="338" spans="2:51" s="12" customFormat="1">
      <c r="B338" s="210"/>
      <c r="C338" s="211"/>
      <c r="D338" s="200" t="s">
        <v>137</v>
      </c>
      <c r="E338" s="212" t="s">
        <v>21</v>
      </c>
      <c r="F338" s="213" t="s">
        <v>181</v>
      </c>
      <c r="G338" s="211"/>
      <c r="H338" s="214">
        <v>-7.4340000000000002</v>
      </c>
      <c r="I338" s="215"/>
      <c r="J338" s="211"/>
      <c r="K338" s="211"/>
      <c r="L338" s="216"/>
      <c r="M338" s="217"/>
      <c r="N338" s="218"/>
      <c r="O338" s="218"/>
      <c r="P338" s="218"/>
      <c r="Q338" s="218"/>
      <c r="R338" s="218"/>
      <c r="S338" s="218"/>
      <c r="T338" s="219"/>
      <c r="AT338" s="220" t="s">
        <v>137</v>
      </c>
      <c r="AU338" s="220" t="s">
        <v>85</v>
      </c>
      <c r="AV338" s="12" t="s">
        <v>85</v>
      </c>
      <c r="AW338" s="12" t="s">
        <v>35</v>
      </c>
      <c r="AX338" s="12" t="s">
        <v>71</v>
      </c>
      <c r="AY338" s="220" t="s">
        <v>127</v>
      </c>
    </row>
    <row r="339" spans="2:51" s="12" customFormat="1">
      <c r="B339" s="210"/>
      <c r="C339" s="211"/>
      <c r="D339" s="200" t="s">
        <v>137</v>
      </c>
      <c r="E339" s="212" t="s">
        <v>21</v>
      </c>
      <c r="F339" s="213" t="s">
        <v>182</v>
      </c>
      <c r="G339" s="211"/>
      <c r="H339" s="214">
        <v>2.0249999999999999</v>
      </c>
      <c r="I339" s="215"/>
      <c r="J339" s="211"/>
      <c r="K339" s="211"/>
      <c r="L339" s="216"/>
      <c r="M339" s="217"/>
      <c r="N339" s="218"/>
      <c r="O339" s="218"/>
      <c r="P339" s="218"/>
      <c r="Q339" s="218"/>
      <c r="R339" s="218"/>
      <c r="S339" s="218"/>
      <c r="T339" s="219"/>
      <c r="AT339" s="220" t="s">
        <v>137</v>
      </c>
      <c r="AU339" s="220" t="s">
        <v>85</v>
      </c>
      <c r="AV339" s="12" t="s">
        <v>85</v>
      </c>
      <c r="AW339" s="12" t="s">
        <v>35</v>
      </c>
      <c r="AX339" s="12" t="s">
        <v>71</v>
      </c>
      <c r="AY339" s="220" t="s">
        <v>127</v>
      </c>
    </row>
    <row r="340" spans="2:51" s="12" customFormat="1">
      <c r="B340" s="210"/>
      <c r="C340" s="211"/>
      <c r="D340" s="200" t="s">
        <v>137</v>
      </c>
      <c r="E340" s="212" t="s">
        <v>21</v>
      </c>
      <c r="F340" s="213" t="s">
        <v>21</v>
      </c>
      <c r="G340" s="211"/>
      <c r="H340" s="214">
        <v>0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137</v>
      </c>
      <c r="AU340" s="220" t="s">
        <v>85</v>
      </c>
      <c r="AV340" s="12" t="s">
        <v>85</v>
      </c>
      <c r="AW340" s="12" t="s">
        <v>35</v>
      </c>
      <c r="AX340" s="12" t="s">
        <v>71</v>
      </c>
      <c r="AY340" s="220" t="s">
        <v>127</v>
      </c>
    </row>
    <row r="341" spans="2:51" s="11" customFormat="1">
      <c r="B341" s="198"/>
      <c r="C341" s="199"/>
      <c r="D341" s="200" t="s">
        <v>137</v>
      </c>
      <c r="E341" s="201" t="s">
        <v>21</v>
      </c>
      <c r="F341" s="202" t="s">
        <v>183</v>
      </c>
      <c r="G341" s="199"/>
      <c r="H341" s="203" t="s">
        <v>21</v>
      </c>
      <c r="I341" s="204"/>
      <c r="J341" s="199"/>
      <c r="K341" s="199"/>
      <c r="L341" s="205"/>
      <c r="M341" s="206"/>
      <c r="N341" s="207"/>
      <c r="O341" s="207"/>
      <c r="P341" s="207"/>
      <c r="Q341" s="207"/>
      <c r="R341" s="207"/>
      <c r="S341" s="207"/>
      <c r="T341" s="208"/>
      <c r="AT341" s="209" t="s">
        <v>137</v>
      </c>
      <c r="AU341" s="209" t="s">
        <v>85</v>
      </c>
      <c r="AV341" s="11" t="s">
        <v>76</v>
      </c>
      <c r="AW341" s="11" t="s">
        <v>35</v>
      </c>
      <c r="AX341" s="11" t="s">
        <v>71</v>
      </c>
      <c r="AY341" s="209" t="s">
        <v>127</v>
      </c>
    </row>
    <row r="342" spans="2:51" s="12" customFormat="1">
      <c r="B342" s="210"/>
      <c r="C342" s="211"/>
      <c r="D342" s="200" t="s">
        <v>137</v>
      </c>
      <c r="E342" s="212" t="s">
        <v>21</v>
      </c>
      <c r="F342" s="213" t="s">
        <v>184</v>
      </c>
      <c r="G342" s="211"/>
      <c r="H342" s="214">
        <v>5.6360000000000001</v>
      </c>
      <c r="I342" s="215"/>
      <c r="J342" s="211"/>
      <c r="K342" s="211"/>
      <c r="L342" s="216"/>
      <c r="M342" s="217"/>
      <c r="N342" s="218"/>
      <c r="O342" s="218"/>
      <c r="P342" s="218"/>
      <c r="Q342" s="218"/>
      <c r="R342" s="218"/>
      <c r="S342" s="218"/>
      <c r="T342" s="219"/>
      <c r="AT342" s="220" t="s">
        <v>137</v>
      </c>
      <c r="AU342" s="220" t="s">
        <v>85</v>
      </c>
      <c r="AV342" s="12" t="s">
        <v>85</v>
      </c>
      <c r="AW342" s="12" t="s">
        <v>35</v>
      </c>
      <c r="AX342" s="12" t="s">
        <v>71</v>
      </c>
      <c r="AY342" s="220" t="s">
        <v>127</v>
      </c>
    </row>
    <row r="343" spans="2:51" s="12" customFormat="1">
      <c r="B343" s="210"/>
      <c r="C343" s="211"/>
      <c r="D343" s="200" t="s">
        <v>137</v>
      </c>
      <c r="E343" s="212" t="s">
        <v>21</v>
      </c>
      <c r="F343" s="213" t="s">
        <v>185</v>
      </c>
      <c r="G343" s="211"/>
      <c r="H343" s="214">
        <v>4.05</v>
      </c>
      <c r="I343" s="215"/>
      <c r="J343" s="211"/>
      <c r="K343" s="211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137</v>
      </c>
      <c r="AU343" s="220" t="s">
        <v>85</v>
      </c>
      <c r="AV343" s="12" t="s">
        <v>85</v>
      </c>
      <c r="AW343" s="12" t="s">
        <v>35</v>
      </c>
      <c r="AX343" s="12" t="s">
        <v>71</v>
      </c>
      <c r="AY343" s="220" t="s">
        <v>127</v>
      </c>
    </row>
    <row r="344" spans="2:51" s="12" customFormat="1">
      <c r="B344" s="210"/>
      <c r="C344" s="211"/>
      <c r="D344" s="200" t="s">
        <v>137</v>
      </c>
      <c r="E344" s="212" t="s">
        <v>21</v>
      </c>
      <c r="F344" s="213" t="s">
        <v>21</v>
      </c>
      <c r="G344" s="211"/>
      <c r="H344" s="214">
        <v>0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137</v>
      </c>
      <c r="AU344" s="220" t="s">
        <v>85</v>
      </c>
      <c r="AV344" s="12" t="s">
        <v>85</v>
      </c>
      <c r="AW344" s="12" t="s">
        <v>35</v>
      </c>
      <c r="AX344" s="12" t="s">
        <v>71</v>
      </c>
      <c r="AY344" s="220" t="s">
        <v>127</v>
      </c>
    </row>
    <row r="345" spans="2:51" s="11" customFormat="1">
      <c r="B345" s="198"/>
      <c r="C345" s="199"/>
      <c r="D345" s="200" t="s">
        <v>137</v>
      </c>
      <c r="E345" s="201" t="s">
        <v>21</v>
      </c>
      <c r="F345" s="202" t="s">
        <v>186</v>
      </c>
      <c r="G345" s="199"/>
      <c r="H345" s="203" t="s">
        <v>21</v>
      </c>
      <c r="I345" s="204"/>
      <c r="J345" s="199"/>
      <c r="K345" s="199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137</v>
      </c>
      <c r="AU345" s="209" t="s">
        <v>85</v>
      </c>
      <c r="AV345" s="11" t="s">
        <v>76</v>
      </c>
      <c r="AW345" s="11" t="s">
        <v>35</v>
      </c>
      <c r="AX345" s="11" t="s">
        <v>71</v>
      </c>
      <c r="AY345" s="209" t="s">
        <v>127</v>
      </c>
    </row>
    <row r="346" spans="2:51" s="12" customFormat="1">
      <c r="B346" s="210"/>
      <c r="C346" s="211"/>
      <c r="D346" s="200" t="s">
        <v>137</v>
      </c>
      <c r="E346" s="212" t="s">
        <v>21</v>
      </c>
      <c r="F346" s="213" t="s">
        <v>187</v>
      </c>
      <c r="G346" s="211"/>
      <c r="H346" s="214">
        <v>11.34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137</v>
      </c>
      <c r="AU346" s="220" t="s">
        <v>85</v>
      </c>
      <c r="AV346" s="12" t="s">
        <v>85</v>
      </c>
      <c r="AW346" s="12" t="s">
        <v>35</v>
      </c>
      <c r="AX346" s="12" t="s">
        <v>71</v>
      </c>
      <c r="AY346" s="220" t="s">
        <v>127</v>
      </c>
    </row>
    <row r="347" spans="2:51" s="12" customFormat="1">
      <c r="B347" s="210"/>
      <c r="C347" s="211"/>
      <c r="D347" s="200" t="s">
        <v>137</v>
      </c>
      <c r="E347" s="212" t="s">
        <v>21</v>
      </c>
      <c r="F347" s="213" t="s">
        <v>188</v>
      </c>
      <c r="G347" s="211"/>
      <c r="H347" s="214">
        <v>-1.431</v>
      </c>
      <c r="I347" s="215"/>
      <c r="J347" s="211"/>
      <c r="K347" s="211"/>
      <c r="L347" s="216"/>
      <c r="M347" s="217"/>
      <c r="N347" s="218"/>
      <c r="O347" s="218"/>
      <c r="P347" s="218"/>
      <c r="Q347" s="218"/>
      <c r="R347" s="218"/>
      <c r="S347" s="218"/>
      <c r="T347" s="219"/>
      <c r="AT347" s="220" t="s">
        <v>137</v>
      </c>
      <c r="AU347" s="220" t="s">
        <v>85</v>
      </c>
      <c r="AV347" s="12" t="s">
        <v>85</v>
      </c>
      <c r="AW347" s="12" t="s">
        <v>35</v>
      </c>
      <c r="AX347" s="12" t="s">
        <v>71</v>
      </c>
      <c r="AY347" s="220" t="s">
        <v>127</v>
      </c>
    </row>
    <row r="348" spans="2:51" s="12" customFormat="1">
      <c r="B348" s="210"/>
      <c r="C348" s="211"/>
      <c r="D348" s="200" t="s">
        <v>137</v>
      </c>
      <c r="E348" s="212" t="s">
        <v>21</v>
      </c>
      <c r="F348" s="213" t="s">
        <v>21</v>
      </c>
      <c r="G348" s="211"/>
      <c r="H348" s="214">
        <v>0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137</v>
      </c>
      <c r="AU348" s="220" t="s">
        <v>85</v>
      </c>
      <c r="AV348" s="12" t="s">
        <v>85</v>
      </c>
      <c r="AW348" s="12" t="s">
        <v>35</v>
      </c>
      <c r="AX348" s="12" t="s">
        <v>71</v>
      </c>
      <c r="AY348" s="220" t="s">
        <v>127</v>
      </c>
    </row>
    <row r="349" spans="2:51" s="11" customFormat="1">
      <c r="B349" s="198"/>
      <c r="C349" s="199"/>
      <c r="D349" s="200" t="s">
        <v>137</v>
      </c>
      <c r="E349" s="201" t="s">
        <v>21</v>
      </c>
      <c r="F349" s="202" t="s">
        <v>189</v>
      </c>
      <c r="G349" s="199"/>
      <c r="H349" s="203" t="s">
        <v>21</v>
      </c>
      <c r="I349" s="204"/>
      <c r="J349" s="199"/>
      <c r="K349" s="199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137</v>
      </c>
      <c r="AU349" s="209" t="s">
        <v>85</v>
      </c>
      <c r="AV349" s="11" t="s">
        <v>76</v>
      </c>
      <c r="AW349" s="11" t="s">
        <v>35</v>
      </c>
      <c r="AX349" s="11" t="s">
        <v>71</v>
      </c>
      <c r="AY349" s="209" t="s">
        <v>127</v>
      </c>
    </row>
    <row r="350" spans="2:51" s="12" customFormat="1">
      <c r="B350" s="210"/>
      <c r="C350" s="211"/>
      <c r="D350" s="200" t="s">
        <v>137</v>
      </c>
      <c r="E350" s="212" t="s">
        <v>21</v>
      </c>
      <c r="F350" s="213" t="s">
        <v>190</v>
      </c>
      <c r="G350" s="211"/>
      <c r="H350" s="214">
        <v>5.1840000000000002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137</v>
      </c>
      <c r="AU350" s="220" t="s">
        <v>85</v>
      </c>
      <c r="AV350" s="12" t="s">
        <v>85</v>
      </c>
      <c r="AW350" s="12" t="s">
        <v>35</v>
      </c>
      <c r="AX350" s="12" t="s">
        <v>71</v>
      </c>
      <c r="AY350" s="220" t="s">
        <v>127</v>
      </c>
    </row>
    <row r="351" spans="2:51" s="12" customFormat="1">
      <c r="B351" s="210"/>
      <c r="C351" s="211"/>
      <c r="D351" s="200" t="s">
        <v>137</v>
      </c>
      <c r="E351" s="212" t="s">
        <v>21</v>
      </c>
      <c r="F351" s="213" t="s">
        <v>21</v>
      </c>
      <c r="G351" s="211"/>
      <c r="H351" s="214">
        <v>0</v>
      </c>
      <c r="I351" s="215"/>
      <c r="J351" s="211"/>
      <c r="K351" s="211"/>
      <c r="L351" s="216"/>
      <c r="M351" s="217"/>
      <c r="N351" s="218"/>
      <c r="O351" s="218"/>
      <c r="P351" s="218"/>
      <c r="Q351" s="218"/>
      <c r="R351" s="218"/>
      <c r="S351" s="218"/>
      <c r="T351" s="219"/>
      <c r="AT351" s="220" t="s">
        <v>137</v>
      </c>
      <c r="AU351" s="220" t="s">
        <v>85</v>
      </c>
      <c r="AV351" s="12" t="s">
        <v>85</v>
      </c>
      <c r="AW351" s="12" t="s">
        <v>35</v>
      </c>
      <c r="AX351" s="12" t="s">
        <v>71</v>
      </c>
      <c r="AY351" s="220" t="s">
        <v>127</v>
      </c>
    </row>
    <row r="352" spans="2:51" s="14" customFormat="1">
      <c r="B352" s="233"/>
      <c r="C352" s="234"/>
      <c r="D352" s="200" t="s">
        <v>137</v>
      </c>
      <c r="E352" s="235" t="s">
        <v>21</v>
      </c>
      <c r="F352" s="236" t="s">
        <v>145</v>
      </c>
      <c r="G352" s="234"/>
      <c r="H352" s="237">
        <v>41.686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137</v>
      </c>
      <c r="AU352" s="243" t="s">
        <v>85</v>
      </c>
      <c r="AV352" s="14" t="s">
        <v>146</v>
      </c>
      <c r="AW352" s="14" t="s">
        <v>35</v>
      </c>
      <c r="AX352" s="14" t="s">
        <v>71</v>
      </c>
      <c r="AY352" s="243" t="s">
        <v>127</v>
      </c>
    </row>
    <row r="353" spans="2:65" s="12" customFormat="1">
      <c r="B353" s="210"/>
      <c r="C353" s="211"/>
      <c r="D353" s="200" t="s">
        <v>137</v>
      </c>
      <c r="E353" s="212" t="s">
        <v>21</v>
      </c>
      <c r="F353" s="213" t="s">
        <v>21</v>
      </c>
      <c r="G353" s="211"/>
      <c r="H353" s="214">
        <v>0</v>
      </c>
      <c r="I353" s="215"/>
      <c r="J353" s="211"/>
      <c r="K353" s="211"/>
      <c r="L353" s="216"/>
      <c r="M353" s="217"/>
      <c r="N353" s="218"/>
      <c r="O353" s="218"/>
      <c r="P353" s="218"/>
      <c r="Q353" s="218"/>
      <c r="R353" s="218"/>
      <c r="S353" s="218"/>
      <c r="T353" s="219"/>
      <c r="AT353" s="220" t="s">
        <v>137</v>
      </c>
      <c r="AU353" s="220" t="s">
        <v>85</v>
      </c>
      <c r="AV353" s="12" t="s">
        <v>85</v>
      </c>
      <c r="AW353" s="12" t="s">
        <v>35</v>
      </c>
      <c r="AX353" s="12" t="s">
        <v>71</v>
      </c>
      <c r="AY353" s="220" t="s">
        <v>127</v>
      </c>
    </row>
    <row r="354" spans="2:65" s="11" customFormat="1">
      <c r="B354" s="198"/>
      <c r="C354" s="199"/>
      <c r="D354" s="200" t="s">
        <v>137</v>
      </c>
      <c r="E354" s="201" t="s">
        <v>21</v>
      </c>
      <c r="F354" s="202" t="s">
        <v>355</v>
      </c>
      <c r="G354" s="199"/>
      <c r="H354" s="203" t="s">
        <v>21</v>
      </c>
      <c r="I354" s="204"/>
      <c r="J354" s="199"/>
      <c r="K354" s="199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137</v>
      </c>
      <c r="AU354" s="209" t="s">
        <v>85</v>
      </c>
      <c r="AV354" s="11" t="s">
        <v>76</v>
      </c>
      <c r="AW354" s="11" t="s">
        <v>35</v>
      </c>
      <c r="AX354" s="11" t="s">
        <v>71</v>
      </c>
      <c r="AY354" s="209" t="s">
        <v>127</v>
      </c>
    </row>
    <row r="355" spans="2:65" s="12" customFormat="1">
      <c r="B355" s="210"/>
      <c r="C355" s="211"/>
      <c r="D355" s="200" t="s">
        <v>137</v>
      </c>
      <c r="E355" s="212" t="s">
        <v>21</v>
      </c>
      <c r="F355" s="213" t="s">
        <v>356</v>
      </c>
      <c r="G355" s="211"/>
      <c r="H355" s="214">
        <v>-2.1219999999999999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137</v>
      </c>
      <c r="AU355" s="220" t="s">
        <v>85</v>
      </c>
      <c r="AV355" s="12" t="s">
        <v>85</v>
      </c>
      <c r="AW355" s="12" t="s">
        <v>35</v>
      </c>
      <c r="AX355" s="12" t="s">
        <v>71</v>
      </c>
      <c r="AY355" s="220" t="s">
        <v>127</v>
      </c>
    </row>
    <row r="356" spans="2:65" s="12" customFormat="1">
      <c r="B356" s="210"/>
      <c r="C356" s="211"/>
      <c r="D356" s="200" t="s">
        <v>137</v>
      </c>
      <c r="E356" s="212" t="s">
        <v>21</v>
      </c>
      <c r="F356" s="213" t="s">
        <v>357</v>
      </c>
      <c r="G356" s="211"/>
      <c r="H356" s="214">
        <v>-1.64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137</v>
      </c>
      <c r="AU356" s="220" t="s">
        <v>85</v>
      </c>
      <c r="AV356" s="12" t="s">
        <v>85</v>
      </c>
      <c r="AW356" s="12" t="s">
        <v>35</v>
      </c>
      <c r="AX356" s="12" t="s">
        <v>71</v>
      </c>
      <c r="AY356" s="220" t="s">
        <v>127</v>
      </c>
    </row>
    <row r="357" spans="2:65" s="12" customFormat="1">
      <c r="B357" s="210"/>
      <c r="C357" s="211"/>
      <c r="D357" s="200" t="s">
        <v>137</v>
      </c>
      <c r="E357" s="212" t="s">
        <v>21</v>
      </c>
      <c r="F357" s="213" t="s">
        <v>358</v>
      </c>
      <c r="G357" s="211"/>
      <c r="H357" s="214">
        <v>-5.1710000000000003</v>
      </c>
      <c r="I357" s="215"/>
      <c r="J357" s="211"/>
      <c r="K357" s="211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137</v>
      </c>
      <c r="AU357" s="220" t="s">
        <v>85</v>
      </c>
      <c r="AV357" s="12" t="s">
        <v>85</v>
      </c>
      <c r="AW357" s="12" t="s">
        <v>35</v>
      </c>
      <c r="AX357" s="12" t="s">
        <v>71</v>
      </c>
      <c r="AY357" s="220" t="s">
        <v>127</v>
      </c>
    </row>
    <row r="358" spans="2:65" s="12" customFormat="1">
      <c r="B358" s="210"/>
      <c r="C358" s="211"/>
      <c r="D358" s="200" t="s">
        <v>137</v>
      </c>
      <c r="E358" s="212" t="s">
        <v>21</v>
      </c>
      <c r="F358" s="213" t="s">
        <v>21</v>
      </c>
      <c r="G358" s="211"/>
      <c r="H358" s="214">
        <v>0</v>
      </c>
      <c r="I358" s="215"/>
      <c r="J358" s="211"/>
      <c r="K358" s="211"/>
      <c r="L358" s="216"/>
      <c r="M358" s="217"/>
      <c r="N358" s="218"/>
      <c r="O358" s="218"/>
      <c r="P358" s="218"/>
      <c r="Q358" s="218"/>
      <c r="R358" s="218"/>
      <c r="S358" s="218"/>
      <c r="T358" s="219"/>
      <c r="AT358" s="220" t="s">
        <v>137</v>
      </c>
      <c r="AU358" s="220" t="s">
        <v>85</v>
      </c>
      <c r="AV358" s="12" t="s">
        <v>85</v>
      </c>
      <c r="AW358" s="12" t="s">
        <v>35</v>
      </c>
      <c r="AX358" s="12" t="s">
        <v>71</v>
      </c>
      <c r="AY358" s="220" t="s">
        <v>127</v>
      </c>
    </row>
    <row r="359" spans="2:65" s="13" customFormat="1">
      <c r="B359" s="221"/>
      <c r="C359" s="222"/>
      <c r="D359" s="223" t="s">
        <v>137</v>
      </c>
      <c r="E359" s="224" t="s">
        <v>21</v>
      </c>
      <c r="F359" s="225" t="s">
        <v>140</v>
      </c>
      <c r="G359" s="222"/>
      <c r="H359" s="226">
        <v>32.753</v>
      </c>
      <c r="I359" s="227"/>
      <c r="J359" s="222"/>
      <c r="K359" s="222"/>
      <c r="L359" s="228"/>
      <c r="M359" s="229"/>
      <c r="N359" s="230"/>
      <c r="O359" s="230"/>
      <c r="P359" s="230"/>
      <c r="Q359" s="230"/>
      <c r="R359" s="230"/>
      <c r="S359" s="230"/>
      <c r="T359" s="231"/>
      <c r="AT359" s="232" t="s">
        <v>137</v>
      </c>
      <c r="AU359" s="232" t="s">
        <v>85</v>
      </c>
      <c r="AV359" s="13" t="s">
        <v>135</v>
      </c>
      <c r="AW359" s="13" t="s">
        <v>35</v>
      </c>
      <c r="AX359" s="13" t="s">
        <v>76</v>
      </c>
      <c r="AY359" s="232" t="s">
        <v>127</v>
      </c>
    </row>
    <row r="360" spans="2:65" s="1" customFormat="1" ht="31.5" customHeight="1">
      <c r="B360" s="41"/>
      <c r="C360" s="186" t="s">
        <v>359</v>
      </c>
      <c r="D360" s="186" t="s">
        <v>130</v>
      </c>
      <c r="E360" s="187" t="s">
        <v>360</v>
      </c>
      <c r="F360" s="188" t="s">
        <v>361</v>
      </c>
      <c r="G360" s="189" t="s">
        <v>133</v>
      </c>
      <c r="H360" s="190">
        <v>10.536</v>
      </c>
      <c r="I360" s="191"/>
      <c r="J360" s="192">
        <f>ROUND(I360*H360,2)</f>
        <v>0</v>
      </c>
      <c r="K360" s="188" t="s">
        <v>21</v>
      </c>
      <c r="L360" s="61"/>
      <c r="M360" s="193" t="s">
        <v>21</v>
      </c>
      <c r="N360" s="194" t="s">
        <v>42</v>
      </c>
      <c r="O360" s="42"/>
      <c r="P360" s="195">
        <f>O360*H360</f>
        <v>0</v>
      </c>
      <c r="Q360" s="195">
        <v>3.5999999999999997E-2</v>
      </c>
      <c r="R360" s="195">
        <f>Q360*H360</f>
        <v>0.37929599999999997</v>
      </c>
      <c r="S360" s="195">
        <v>0</v>
      </c>
      <c r="T360" s="196">
        <f>S360*H360</f>
        <v>0</v>
      </c>
      <c r="AR360" s="24" t="s">
        <v>234</v>
      </c>
      <c r="AT360" s="24" t="s">
        <v>130</v>
      </c>
      <c r="AU360" s="24" t="s">
        <v>85</v>
      </c>
      <c r="AY360" s="24" t="s">
        <v>127</v>
      </c>
      <c r="BE360" s="197">
        <f>IF(N360="základní",J360,0)</f>
        <v>0</v>
      </c>
      <c r="BF360" s="197">
        <f>IF(N360="snížená",J360,0)</f>
        <v>0</v>
      </c>
      <c r="BG360" s="197">
        <f>IF(N360="zákl. přenesená",J360,0)</f>
        <v>0</v>
      </c>
      <c r="BH360" s="197">
        <f>IF(N360="sníž. přenesená",J360,0)</f>
        <v>0</v>
      </c>
      <c r="BI360" s="197">
        <f>IF(N360="nulová",J360,0)</f>
        <v>0</v>
      </c>
      <c r="BJ360" s="24" t="s">
        <v>76</v>
      </c>
      <c r="BK360" s="197">
        <f>ROUND(I360*H360,2)</f>
        <v>0</v>
      </c>
      <c r="BL360" s="24" t="s">
        <v>234</v>
      </c>
      <c r="BM360" s="24" t="s">
        <v>362</v>
      </c>
    </row>
    <row r="361" spans="2:65" s="12" customFormat="1">
      <c r="B361" s="210"/>
      <c r="C361" s="211"/>
      <c r="D361" s="200" t="s">
        <v>137</v>
      </c>
      <c r="E361" s="212" t="s">
        <v>21</v>
      </c>
      <c r="F361" s="213" t="s">
        <v>363</v>
      </c>
      <c r="G361" s="211"/>
      <c r="H361" s="214">
        <v>2.1219999999999999</v>
      </c>
      <c r="I361" s="215"/>
      <c r="J361" s="211"/>
      <c r="K361" s="211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137</v>
      </c>
      <c r="AU361" s="220" t="s">
        <v>85</v>
      </c>
      <c r="AV361" s="12" t="s">
        <v>85</v>
      </c>
      <c r="AW361" s="12" t="s">
        <v>35</v>
      </c>
      <c r="AX361" s="12" t="s">
        <v>71</v>
      </c>
      <c r="AY361" s="220" t="s">
        <v>127</v>
      </c>
    </row>
    <row r="362" spans="2:65" s="12" customFormat="1">
      <c r="B362" s="210"/>
      <c r="C362" s="211"/>
      <c r="D362" s="200" t="s">
        <v>137</v>
      </c>
      <c r="E362" s="212" t="s">
        <v>21</v>
      </c>
      <c r="F362" s="213" t="s">
        <v>364</v>
      </c>
      <c r="G362" s="211"/>
      <c r="H362" s="214">
        <v>1.9790000000000001</v>
      </c>
      <c r="I362" s="215"/>
      <c r="J362" s="211"/>
      <c r="K362" s="211"/>
      <c r="L362" s="216"/>
      <c r="M362" s="217"/>
      <c r="N362" s="218"/>
      <c r="O362" s="218"/>
      <c r="P362" s="218"/>
      <c r="Q362" s="218"/>
      <c r="R362" s="218"/>
      <c r="S362" s="218"/>
      <c r="T362" s="219"/>
      <c r="AT362" s="220" t="s">
        <v>137</v>
      </c>
      <c r="AU362" s="220" t="s">
        <v>85</v>
      </c>
      <c r="AV362" s="12" t="s">
        <v>85</v>
      </c>
      <c r="AW362" s="12" t="s">
        <v>35</v>
      </c>
      <c r="AX362" s="12" t="s">
        <v>71</v>
      </c>
      <c r="AY362" s="220" t="s">
        <v>127</v>
      </c>
    </row>
    <row r="363" spans="2:65" s="12" customFormat="1">
      <c r="B363" s="210"/>
      <c r="C363" s="211"/>
      <c r="D363" s="200" t="s">
        <v>137</v>
      </c>
      <c r="E363" s="212" t="s">
        <v>21</v>
      </c>
      <c r="F363" s="213" t="s">
        <v>365</v>
      </c>
      <c r="G363" s="211"/>
      <c r="H363" s="214">
        <v>6.4349999999999996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137</v>
      </c>
      <c r="AU363" s="220" t="s">
        <v>85</v>
      </c>
      <c r="AV363" s="12" t="s">
        <v>85</v>
      </c>
      <c r="AW363" s="12" t="s">
        <v>35</v>
      </c>
      <c r="AX363" s="12" t="s">
        <v>71</v>
      </c>
      <c r="AY363" s="220" t="s">
        <v>127</v>
      </c>
    </row>
    <row r="364" spans="2:65" s="12" customFormat="1">
      <c r="B364" s="210"/>
      <c r="C364" s="211"/>
      <c r="D364" s="200" t="s">
        <v>137</v>
      </c>
      <c r="E364" s="212" t="s">
        <v>21</v>
      </c>
      <c r="F364" s="213" t="s">
        <v>21</v>
      </c>
      <c r="G364" s="211"/>
      <c r="H364" s="214">
        <v>0</v>
      </c>
      <c r="I364" s="215"/>
      <c r="J364" s="211"/>
      <c r="K364" s="211"/>
      <c r="L364" s="216"/>
      <c r="M364" s="217"/>
      <c r="N364" s="218"/>
      <c r="O364" s="218"/>
      <c r="P364" s="218"/>
      <c r="Q364" s="218"/>
      <c r="R364" s="218"/>
      <c r="S364" s="218"/>
      <c r="T364" s="219"/>
      <c r="AT364" s="220" t="s">
        <v>137</v>
      </c>
      <c r="AU364" s="220" t="s">
        <v>85</v>
      </c>
      <c r="AV364" s="12" t="s">
        <v>85</v>
      </c>
      <c r="AW364" s="12" t="s">
        <v>35</v>
      </c>
      <c r="AX364" s="12" t="s">
        <v>71</v>
      </c>
      <c r="AY364" s="220" t="s">
        <v>127</v>
      </c>
    </row>
    <row r="365" spans="2:65" s="13" customFormat="1">
      <c r="B365" s="221"/>
      <c r="C365" s="222"/>
      <c r="D365" s="223" t="s">
        <v>137</v>
      </c>
      <c r="E365" s="224" t="s">
        <v>21</v>
      </c>
      <c r="F365" s="225" t="s">
        <v>140</v>
      </c>
      <c r="G365" s="222"/>
      <c r="H365" s="226">
        <v>10.536</v>
      </c>
      <c r="I365" s="227"/>
      <c r="J365" s="222"/>
      <c r="K365" s="222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137</v>
      </c>
      <c r="AU365" s="232" t="s">
        <v>85</v>
      </c>
      <c r="AV365" s="13" t="s">
        <v>135</v>
      </c>
      <c r="AW365" s="13" t="s">
        <v>35</v>
      </c>
      <c r="AX365" s="13" t="s">
        <v>76</v>
      </c>
      <c r="AY365" s="232" t="s">
        <v>127</v>
      </c>
    </row>
    <row r="366" spans="2:65" s="1" customFormat="1" ht="22.5" customHeight="1">
      <c r="B366" s="41"/>
      <c r="C366" s="186" t="s">
        <v>366</v>
      </c>
      <c r="D366" s="186" t="s">
        <v>130</v>
      </c>
      <c r="E366" s="187" t="s">
        <v>367</v>
      </c>
      <c r="F366" s="188" t="s">
        <v>368</v>
      </c>
      <c r="G366" s="189" t="s">
        <v>345</v>
      </c>
      <c r="H366" s="190">
        <v>4</v>
      </c>
      <c r="I366" s="191"/>
      <c r="J366" s="192">
        <f>ROUND(I366*H366,2)</f>
        <v>0</v>
      </c>
      <c r="K366" s="188" t="s">
        <v>21</v>
      </c>
      <c r="L366" s="61"/>
      <c r="M366" s="193" t="s">
        <v>21</v>
      </c>
      <c r="N366" s="194" t="s">
        <v>42</v>
      </c>
      <c r="O366" s="42"/>
      <c r="P366" s="195">
        <f>O366*H366</f>
        <v>0</v>
      </c>
      <c r="Q366" s="195">
        <v>3.5999999999999997E-2</v>
      </c>
      <c r="R366" s="195">
        <f>Q366*H366</f>
        <v>0.14399999999999999</v>
      </c>
      <c r="S366" s="195">
        <v>0</v>
      </c>
      <c r="T366" s="196">
        <f>S366*H366</f>
        <v>0</v>
      </c>
      <c r="AR366" s="24" t="s">
        <v>234</v>
      </c>
      <c r="AT366" s="24" t="s">
        <v>130</v>
      </c>
      <c r="AU366" s="24" t="s">
        <v>85</v>
      </c>
      <c r="AY366" s="24" t="s">
        <v>127</v>
      </c>
      <c r="BE366" s="197">
        <f>IF(N366="základní",J366,0)</f>
        <v>0</v>
      </c>
      <c r="BF366" s="197">
        <f>IF(N366="snížená",J366,0)</f>
        <v>0</v>
      </c>
      <c r="BG366" s="197">
        <f>IF(N366="zákl. přenesená",J366,0)</f>
        <v>0</v>
      </c>
      <c r="BH366" s="197">
        <f>IF(N366="sníž. přenesená",J366,0)</f>
        <v>0</v>
      </c>
      <c r="BI366" s="197">
        <f>IF(N366="nulová",J366,0)</f>
        <v>0</v>
      </c>
      <c r="BJ366" s="24" t="s">
        <v>76</v>
      </c>
      <c r="BK366" s="197">
        <f>ROUND(I366*H366,2)</f>
        <v>0</v>
      </c>
      <c r="BL366" s="24" t="s">
        <v>234</v>
      </c>
      <c r="BM366" s="24" t="s">
        <v>369</v>
      </c>
    </row>
    <row r="367" spans="2:65" s="10" customFormat="1" ht="29.85" customHeight="1">
      <c r="B367" s="169"/>
      <c r="C367" s="170"/>
      <c r="D367" s="183" t="s">
        <v>70</v>
      </c>
      <c r="E367" s="184" t="s">
        <v>370</v>
      </c>
      <c r="F367" s="184" t="s">
        <v>371</v>
      </c>
      <c r="G367" s="170"/>
      <c r="H367" s="170"/>
      <c r="I367" s="173"/>
      <c r="J367" s="185">
        <f>BK367</f>
        <v>0</v>
      </c>
      <c r="K367" s="170"/>
      <c r="L367" s="175"/>
      <c r="M367" s="176"/>
      <c r="N367" s="177"/>
      <c r="O367" s="177"/>
      <c r="P367" s="178">
        <f>SUM(P368:P385)</f>
        <v>0</v>
      </c>
      <c r="Q367" s="177"/>
      <c r="R367" s="178">
        <f>SUM(R368:R385)</f>
        <v>2.2413520999999998</v>
      </c>
      <c r="S367" s="177"/>
      <c r="T367" s="179">
        <f>SUM(T368:T385)</f>
        <v>1.908075</v>
      </c>
      <c r="AR367" s="180" t="s">
        <v>85</v>
      </c>
      <c r="AT367" s="181" t="s">
        <v>70</v>
      </c>
      <c r="AU367" s="181" t="s">
        <v>76</v>
      </c>
      <c r="AY367" s="180" t="s">
        <v>127</v>
      </c>
      <c r="BK367" s="182">
        <f>SUM(BK368:BK385)</f>
        <v>0</v>
      </c>
    </row>
    <row r="368" spans="2:65" s="1" customFormat="1" ht="31.5" customHeight="1">
      <c r="B368" s="41"/>
      <c r="C368" s="186" t="s">
        <v>372</v>
      </c>
      <c r="D368" s="186" t="s">
        <v>130</v>
      </c>
      <c r="E368" s="187" t="s">
        <v>373</v>
      </c>
      <c r="F368" s="188" t="s">
        <v>374</v>
      </c>
      <c r="G368" s="189" t="s">
        <v>133</v>
      </c>
      <c r="H368" s="190">
        <v>127.205</v>
      </c>
      <c r="I368" s="191"/>
      <c r="J368" s="192">
        <f>ROUND(I368*H368,2)</f>
        <v>0</v>
      </c>
      <c r="K368" s="188" t="s">
        <v>21</v>
      </c>
      <c r="L368" s="61"/>
      <c r="M368" s="193" t="s">
        <v>21</v>
      </c>
      <c r="N368" s="194" t="s">
        <v>42</v>
      </c>
      <c r="O368" s="42"/>
      <c r="P368" s="195">
        <f>O368*H368</f>
        <v>0</v>
      </c>
      <c r="Q368" s="195">
        <v>1.762E-2</v>
      </c>
      <c r="R368" s="195">
        <f>Q368*H368</f>
        <v>2.2413520999999998</v>
      </c>
      <c r="S368" s="195">
        <v>0</v>
      </c>
      <c r="T368" s="196">
        <f>S368*H368</f>
        <v>0</v>
      </c>
      <c r="AR368" s="24" t="s">
        <v>234</v>
      </c>
      <c r="AT368" s="24" t="s">
        <v>130</v>
      </c>
      <c r="AU368" s="24" t="s">
        <v>85</v>
      </c>
      <c r="AY368" s="24" t="s">
        <v>127</v>
      </c>
      <c r="BE368" s="197">
        <f>IF(N368="základní",J368,0)</f>
        <v>0</v>
      </c>
      <c r="BF368" s="197">
        <f>IF(N368="snížená",J368,0)</f>
        <v>0</v>
      </c>
      <c r="BG368" s="197">
        <f>IF(N368="zákl. přenesená",J368,0)</f>
        <v>0</v>
      </c>
      <c r="BH368" s="197">
        <f>IF(N368="sníž. přenesená",J368,0)</f>
        <v>0</v>
      </c>
      <c r="BI368" s="197">
        <f>IF(N368="nulová",J368,0)</f>
        <v>0</v>
      </c>
      <c r="BJ368" s="24" t="s">
        <v>76</v>
      </c>
      <c r="BK368" s="197">
        <f>ROUND(I368*H368,2)</f>
        <v>0</v>
      </c>
      <c r="BL368" s="24" t="s">
        <v>234</v>
      </c>
      <c r="BM368" s="24" t="s">
        <v>375</v>
      </c>
    </row>
    <row r="369" spans="2:65" s="12" customFormat="1">
      <c r="B369" s="210"/>
      <c r="C369" s="211"/>
      <c r="D369" s="200" t="s">
        <v>137</v>
      </c>
      <c r="E369" s="212" t="s">
        <v>21</v>
      </c>
      <c r="F369" s="213" t="s">
        <v>314</v>
      </c>
      <c r="G369" s="211"/>
      <c r="H369" s="214">
        <v>127.205</v>
      </c>
      <c r="I369" s="215"/>
      <c r="J369" s="211"/>
      <c r="K369" s="211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137</v>
      </c>
      <c r="AU369" s="220" t="s">
        <v>85</v>
      </c>
      <c r="AV369" s="12" t="s">
        <v>85</v>
      </c>
      <c r="AW369" s="12" t="s">
        <v>35</v>
      </c>
      <c r="AX369" s="12" t="s">
        <v>71</v>
      </c>
      <c r="AY369" s="220" t="s">
        <v>127</v>
      </c>
    </row>
    <row r="370" spans="2:65" s="12" customFormat="1">
      <c r="B370" s="210"/>
      <c r="C370" s="211"/>
      <c r="D370" s="200" t="s">
        <v>137</v>
      </c>
      <c r="E370" s="212" t="s">
        <v>21</v>
      </c>
      <c r="F370" s="213" t="s">
        <v>21</v>
      </c>
      <c r="G370" s="211"/>
      <c r="H370" s="214">
        <v>0</v>
      </c>
      <c r="I370" s="215"/>
      <c r="J370" s="211"/>
      <c r="K370" s="211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137</v>
      </c>
      <c r="AU370" s="220" t="s">
        <v>85</v>
      </c>
      <c r="AV370" s="12" t="s">
        <v>85</v>
      </c>
      <c r="AW370" s="12" t="s">
        <v>35</v>
      </c>
      <c r="AX370" s="12" t="s">
        <v>71</v>
      </c>
      <c r="AY370" s="220" t="s">
        <v>127</v>
      </c>
    </row>
    <row r="371" spans="2:65" s="13" customFormat="1">
      <c r="B371" s="221"/>
      <c r="C371" s="222"/>
      <c r="D371" s="223" t="s">
        <v>137</v>
      </c>
      <c r="E371" s="224" t="s">
        <v>21</v>
      </c>
      <c r="F371" s="225" t="s">
        <v>140</v>
      </c>
      <c r="G371" s="222"/>
      <c r="H371" s="226">
        <v>127.205</v>
      </c>
      <c r="I371" s="227"/>
      <c r="J371" s="222"/>
      <c r="K371" s="222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137</v>
      </c>
      <c r="AU371" s="232" t="s">
        <v>85</v>
      </c>
      <c r="AV371" s="13" t="s">
        <v>135</v>
      </c>
      <c r="AW371" s="13" t="s">
        <v>35</v>
      </c>
      <c r="AX371" s="13" t="s">
        <v>76</v>
      </c>
      <c r="AY371" s="232" t="s">
        <v>127</v>
      </c>
    </row>
    <row r="372" spans="2:65" s="1" customFormat="1" ht="22.5" customHeight="1">
      <c r="B372" s="41"/>
      <c r="C372" s="186" t="s">
        <v>376</v>
      </c>
      <c r="D372" s="186" t="s">
        <v>130</v>
      </c>
      <c r="E372" s="187" t="s">
        <v>377</v>
      </c>
      <c r="F372" s="188" t="s">
        <v>378</v>
      </c>
      <c r="G372" s="189" t="s">
        <v>379</v>
      </c>
      <c r="H372" s="190">
        <v>16.28</v>
      </c>
      <c r="I372" s="191"/>
      <c r="J372" s="192">
        <f>ROUND(I372*H372,2)</f>
        <v>0</v>
      </c>
      <c r="K372" s="188" t="s">
        <v>21</v>
      </c>
      <c r="L372" s="61"/>
      <c r="M372" s="193" t="s">
        <v>21</v>
      </c>
      <c r="N372" s="194" t="s">
        <v>42</v>
      </c>
      <c r="O372" s="42"/>
      <c r="P372" s="195">
        <f>O372*H372</f>
        <v>0</v>
      </c>
      <c r="Q372" s="195">
        <v>0</v>
      </c>
      <c r="R372" s="195">
        <f>Q372*H372</f>
        <v>0</v>
      </c>
      <c r="S372" s="195">
        <v>0</v>
      </c>
      <c r="T372" s="196">
        <f>S372*H372</f>
        <v>0</v>
      </c>
      <c r="AR372" s="24" t="s">
        <v>234</v>
      </c>
      <c r="AT372" s="24" t="s">
        <v>130</v>
      </c>
      <c r="AU372" s="24" t="s">
        <v>85</v>
      </c>
      <c r="AY372" s="24" t="s">
        <v>127</v>
      </c>
      <c r="BE372" s="197">
        <f>IF(N372="základní",J372,0)</f>
        <v>0</v>
      </c>
      <c r="BF372" s="197">
        <f>IF(N372="snížená",J372,0)</f>
        <v>0</v>
      </c>
      <c r="BG372" s="197">
        <f>IF(N372="zákl. přenesená",J372,0)</f>
        <v>0</v>
      </c>
      <c r="BH372" s="197">
        <f>IF(N372="sníž. přenesená",J372,0)</f>
        <v>0</v>
      </c>
      <c r="BI372" s="197">
        <f>IF(N372="nulová",J372,0)</f>
        <v>0</v>
      </c>
      <c r="BJ372" s="24" t="s">
        <v>76</v>
      </c>
      <c r="BK372" s="197">
        <f>ROUND(I372*H372,2)</f>
        <v>0</v>
      </c>
      <c r="BL372" s="24" t="s">
        <v>234</v>
      </c>
      <c r="BM372" s="24" t="s">
        <v>380</v>
      </c>
    </row>
    <row r="373" spans="2:65" s="12" customFormat="1">
      <c r="B373" s="210"/>
      <c r="C373" s="211"/>
      <c r="D373" s="200" t="s">
        <v>137</v>
      </c>
      <c r="E373" s="212" t="s">
        <v>21</v>
      </c>
      <c r="F373" s="213" t="s">
        <v>381</v>
      </c>
      <c r="G373" s="211"/>
      <c r="H373" s="214">
        <v>39.56</v>
      </c>
      <c r="I373" s="215"/>
      <c r="J373" s="211"/>
      <c r="K373" s="211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137</v>
      </c>
      <c r="AU373" s="220" t="s">
        <v>85</v>
      </c>
      <c r="AV373" s="12" t="s">
        <v>85</v>
      </c>
      <c r="AW373" s="12" t="s">
        <v>35</v>
      </c>
      <c r="AX373" s="12" t="s">
        <v>71</v>
      </c>
      <c r="AY373" s="220" t="s">
        <v>127</v>
      </c>
    </row>
    <row r="374" spans="2:65" s="12" customFormat="1">
      <c r="B374" s="210"/>
      <c r="C374" s="211"/>
      <c r="D374" s="200" t="s">
        <v>137</v>
      </c>
      <c r="E374" s="212" t="s">
        <v>21</v>
      </c>
      <c r="F374" s="213" t="s">
        <v>382</v>
      </c>
      <c r="G374" s="211"/>
      <c r="H374" s="214">
        <v>-23.28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137</v>
      </c>
      <c r="AU374" s="220" t="s">
        <v>85</v>
      </c>
      <c r="AV374" s="12" t="s">
        <v>85</v>
      </c>
      <c r="AW374" s="12" t="s">
        <v>35</v>
      </c>
      <c r="AX374" s="12" t="s">
        <v>71</v>
      </c>
      <c r="AY374" s="220" t="s">
        <v>127</v>
      </c>
    </row>
    <row r="375" spans="2:65" s="12" customFormat="1">
      <c r="B375" s="210"/>
      <c r="C375" s="211"/>
      <c r="D375" s="200" t="s">
        <v>137</v>
      </c>
      <c r="E375" s="212" t="s">
        <v>21</v>
      </c>
      <c r="F375" s="213" t="s">
        <v>21</v>
      </c>
      <c r="G375" s="211"/>
      <c r="H375" s="214">
        <v>0</v>
      </c>
      <c r="I375" s="215"/>
      <c r="J375" s="211"/>
      <c r="K375" s="211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137</v>
      </c>
      <c r="AU375" s="220" t="s">
        <v>85</v>
      </c>
      <c r="AV375" s="12" t="s">
        <v>85</v>
      </c>
      <c r="AW375" s="12" t="s">
        <v>35</v>
      </c>
      <c r="AX375" s="12" t="s">
        <v>71</v>
      </c>
      <c r="AY375" s="220" t="s">
        <v>127</v>
      </c>
    </row>
    <row r="376" spans="2:65" s="13" customFormat="1">
      <c r="B376" s="221"/>
      <c r="C376" s="222"/>
      <c r="D376" s="223" t="s">
        <v>137</v>
      </c>
      <c r="E376" s="224" t="s">
        <v>21</v>
      </c>
      <c r="F376" s="225" t="s">
        <v>140</v>
      </c>
      <c r="G376" s="222"/>
      <c r="H376" s="226">
        <v>16.28</v>
      </c>
      <c r="I376" s="227"/>
      <c r="J376" s="222"/>
      <c r="K376" s="222"/>
      <c r="L376" s="228"/>
      <c r="M376" s="229"/>
      <c r="N376" s="230"/>
      <c r="O376" s="230"/>
      <c r="P376" s="230"/>
      <c r="Q376" s="230"/>
      <c r="R376" s="230"/>
      <c r="S376" s="230"/>
      <c r="T376" s="231"/>
      <c r="AT376" s="232" t="s">
        <v>137</v>
      </c>
      <c r="AU376" s="232" t="s">
        <v>85</v>
      </c>
      <c r="AV376" s="13" t="s">
        <v>135</v>
      </c>
      <c r="AW376" s="13" t="s">
        <v>35</v>
      </c>
      <c r="AX376" s="13" t="s">
        <v>76</v>
      </c>
      <c r="AY376" s="232" t="s">
        <v>127</v>
      </c>
    </row>
    <row r="377" spans="2:65" s="1" customFormat="1" ht="22.5" customHeight="1">
      <c r="B377" s="41"/>
      <c r="C377" s="186" t="s">
        <v>383</v>
      </c>
      <c r="D377" s="186" t="s">
        <v>130</v>
      </c>
      <c r="E377" s="187" t="s">
        <v>384</v>
      </c>
      <c r="F377" s="188" t="s">
        <v>385</v>
      </c>
      <c r="G377" s="189" t="s">
        <v>133</v>
      </c>
      <c r="H377" s="190">
        <v>127.205</v>
      </c>
      <c r="I377" s="191"/>
      <c r="J377" s="192">
        <f>ROUND(I377*H377,2)</f>
        <v>0</v>
      </c>
      <c r="K377" s="188" t="s">
        <v>134</v>
      </c>
      <c r="L377" s="61"/>
      <c r="M377" s="193" t="s">
        <v>21</v>
      </c>
      <c r="N377" s="194" t="s">
        <v>42</v>
      </c>
      <c r="O377" s="42"/>
      <c r="P377" s="195">
        <f>O377*H377</f>
        <v>0</v>
      </c>
      <c r="Q377" s="195">
        <v>0</v>
      </c>
      <c r="R377" s="195">
        <f>Q377*H377</f>
        <v>0</v>
      </c>
      <c r="S377" s="195">
        <v>1.4999999999999999E-2</v>
      </c>
      <c r="T377" s="196">
        <f>S377*H377</f>
        <v>1.908075</v>
      </c>
      <c r="AR377" s="24" t="s">
        <v>234</v>
      </c>
      <c r="AT377" s="24" t="s">
        <v>130</v>
      </c>
      <c r="AU377" s="24" t="s">
        <v>85</v>
      </c>
      <c r="AY377" s="24" t="s">
        <v>127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24" t="s">
        <v>76</v>
      </c>
      <c r="BK377" s="197">
        <f>ROUND(I377*H377,2)</f>
        <v>0</v>
      </c>
      <c r="BL377" s="24" t="s">
        <v>234</v>
      </c>
      <c r="BM377" s="24" t="s">
        <v>386</v>
      </c>
    </row>
    <row r="378" spans="2:65" s="12" customFormat="1">
      <c r="B378" s="210"/>
      <c r="C378" s="211"/>
      <c r="D378" s="200" t="s">
        <v>137</v>
      </c>
      <c r="E378" s="212" t="s">
        <v>21</v>
      </c>
      <c r="F378" s="213" t="s">
        <v>91</v>
      </c>
      <c r="G378" s="211"/>
      <c r="H378" s="214">
        <v>127.205</v>
      </c>
      <c r="I378" s="215"/>
      <c r="J378" s="211"/>
      <c r="K378" s="211"/>
      <c r="L378" s="216"/>
      <c r="M378" s="217"/>
      <c r="N378" s="218"/>
      <c r="O378" s="218"/>
      <c r="P378" s="218"/>
      <c r="Q378" s="218"/>
      <c r="R378" s="218"/>
      <c r="S378" s="218"/>
      <c r="T378" s="219"/>
      <c r="AT378" s="220" t="s">
        <v>137</v>
      </c>
      <c r="AU378" s="220" t="s">
        <v>85</v>
      </c>
      <c r="AV378" s="12" t="s">
        <v>85</v>
      </c>
      <c r="AW378" s="12" t="s">
        <v>35</v>
      </c>
      <c r="AX378" s="12" t="s">
        <v>71</v>
      </c>
      <c r="AY378" s="220" t="s">
        <v>127</v>
      </c>
    </row>
    <row r="379" spans="2:65" s="12" customFormat="1">
      <c r="B379" s="210"/>
      <c r="C379" s="211"/>
      <c r="D379" s="200" t="s">
        <v>137</v>
      </c>
      <c r="E379" s="212" t="s">
        <v>21</v>
      </c>
      <c r="F379" s="213" t="s">
        <v>21</v>
      </c>
      <c r="G379" s="211"/>
      <c r="H379" s="214">
        <v>0</v>
      </c>
      <c r="I379" s="215"/>
      <c r="J379" s="211"/>
      <c r="K379" s="211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137</v>
      </c>
      <c r="AU379" s="220" t="s">
        <v>85</v>
      </c>
      <c r="AV379" s="12" t="s">
        <v>85</v>
      </c>
      <c r="AW379" s="12" t="s">
        <v>35</v>
      </c>
      <c r="AX379" s="12" t="s">
        <v>71</v>
      </c>
      <c r="AY379" s="220" t="s">
        <v>127</v>
      </c>
    </row>
    <row r="380" spans="2:65" s="13" customFormat="1">
      <c r="B380" s="221"/>
      <c r="C380" s="222"/>
      <c r="D380" s="223" t="s">
        <v>137</v>
      </c>
      <c r="E380" s="224" t="s">
        <v>21</v>
      </c>
      <c r="F380" s="225" t="s">
        <v>140</v>
      </c>
      <c r="G380" s="222"/>
      <c r="H380" s="226">
        <v>127.205</v>
      </c>
      <c r="I380" s="227"/>
      <c r="J380" s="222"/>
      <c r="K380" s="222"/>
      <c r="L380" s="228"/>
      <c r="M380" s="229"/>
      <c r="N380" s="230"/>
      <c r="O380" s="230"/>
      <c r="P380" s="230"/>
      <c r="Q380" s="230"/>
      <c r="R380" s="230"/>
      <c r="S380" s="230"/>
      <c r="T380" s="231"/>
      <c r="AT380" s="232" t="s">
        <v>137</v>
      </c>
      <c r="AU380" s="232" t="s">
        <v>85</v>
      </c>
      <c r="AV380" s="13" t="s">
        <v>135</v>
      </c>
      <c r="AW380" s="13" t="s">
        <v>35</v>
      </c>
      <c r="AX380" s="13" t="s">
        <v>76</v>
      </c>
      <c r="AY380" s="232" t="s">
        <v>127</v>
      </c>
    </row>
    <row r="381" spans="2:65" s="1" customFormat="1" ht="31.5" customHeight="1">
      <c r="B381" s="41"/>
      <c r="C381" s="186" t="s">
        <v>387</v>
      </c>
      <c r="D381" s="186" t="s">
        <v>130</v>
      </c>
      <c r="E381" s="187" t="s">
        <v>388</v>
      </c>
      <c r="F381" s="188" t="s">
        <v>389</v>
      </c>
      <c r="G381" s="189" t="s">
        <v>379</v>
      </c>
      <c r="H381" s="190">
        <v>16.55</v>
      </c>
      <c r="I381" s="191"/>
      <c r="J381" s="192">
        <f>ROUND(I381*H381,2)</f>
        <v>0</v>
      </c>
      <c r="K381" s="188" t="s">
        <v>21</v>
      </c>
      <c r="L381" s="61"/>
      <c r="M381" s="193" t="s">
        <v>21</v>
      </c>
      <c r="N381" s="194" t="s">
        <v>42</v>
      </c>
      <c r="O381" s="42"/>
      <c r="P381" s="195">
        <f>O381*H381</f>
        <v>0</v>
      </c>
      <c r="Q381" s="195">
        <v>0</v>
      </c>
      <c r="R381" s="195">
        <f>Q381*H381</f>
        <v>0</v>
      </c>
      <c r="S381" s="195">
        <v>0</v>
      </c>
      <c r="T381" s="196">
        <f>S381*H381</f>
        <v>0</v>
      </c>
      <c r="AR381" s="24" t="s">
        <v>234</v>
      </c>
      <c r="AT381" s="24" t="s">
        <v>130</v>
      </c>
      <c r="AU381" s="24" t="s">
        <v>85</v>
      </c>
      <c r="AY381" s="24" t="s">
        <v>127</v>
      </c>
      <c r="BE381" s="197">
        <f>IF(N381="základní",J381,0)</f>
        <v>0</v>
      </c>
      <c r="BF381" s="197">
        <f>IF(N381="snížená",J381,0)</f>
        <v>0</v>
      </c>
      <c r="BG381" s="197">
        <f>IF(N381="zákl. přenesená",J381,0)</f>
        <v>0</v>
      </c>
      <c r="BH381" s="197">
        <f>IF(N381="sníž. přenesená",J381,0)</f>
        <v>0</v>
      </c>
      <c r="BI381" s="197">
        <f>IF(N381="nulová",J381,0)</f>
        <v>0</v>
      </c>
      <c r="BJ381" s="24" t="s">
        <v>76</v>
      </c>
      <c r="BK381" s="197">
        <f>ROUND(I381*H381,2)</f>
        <v>0</v>
      </c>
      <c r="BL381" s="24" t="s">
        <v>234</v>
      </c>
      <c r="BM381" s="24" t="s">
        <v>390</v>
      </c>
    </row>
    <row r="382" spans="2:65" s="12" customFormat="1">
      <c r="B382" s="210"/>
      <c r="C382" s="211"/>
      <c r="D382" s="200" t="s">
        <v>137</v>
      </c>
      <c r="E382" s="212" t="s">
        <v>21</v>
      </c>
      <c r="F382" s="213" t="s">
        <v>391</v>
      </c>
      <c r="G382" s="211"/>
      <c r="H382" s="214">
        <v>16.55</v>
      </c>
      <c r="I382" s="215"/>
      <c r="J382" s="211"/>
      <c r="K382" s="211"/>
      <c r="L382" s="216"/>
      <c r="M382" s="217"/>
      <c r="N382" s="218"/>
      <c r="O382" s="218"/>
      <c r="P382" s="218"/>
      <c r="Q382" s="218"/>
      <c r="R382" s="218"/>
      <c r="S382" s="218"/>
      <c r="T382" s="219"/>
      <c r="AT382" s="220" t="s">
        <v>137</v>
      </c>
      <c r="AU382" s="220" t="s">
        <v>85</v>
      </c>
      <c r="AV382" s="12" t="s">
        <v>85</v>
      </c>
      <c r="AW382" s="12" t="s">
        <v>35</v>
      </c>
      <c r="AX382" s="12" t="s">
        <v>71</v>
      </c>
      <c r="AY382" s="220" t="s">
        <v>127</v>
      </c>
    </row>
    <row r="383" spans="2:65" s="12" customFormat="1">
      <c r="B383" s="210"/>
      <c r="C383" s="211"/>
      <c r="D383" s="200" t="s">
        <v>137</v>
      </c>
      <c r="E383" s="212" t="s">
        <v>21</v>
      </c>
      <c r="F383" s="213" t="s">
        <v>21</v>
      </c>
      <c r="G383" s="211"/>
      <c r="H383" s="214">
        <v>0</v>
      </c>
      <c r="I383" s="215"/>
      <c r="J383" s="211"/>
      <c r="K383" s="211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137</v>
      </c>
      <c r="AU383" s="220" t="s">
        <v>85</v>
      </c>
      <c r="AV383" s="12" t="s">
        <v>85</v>
      </c>
      <c r="AW383" s="12" t="s">
        <v>35</v>
      </c>
      <c r="AX383" s="12" t="s">
        <v>71</v>
      </c>
      <c r="AY383" s="220" t="s">
        <v>127</v>
      </c>
    </row>
    <row r="384" spans="2:65" s="13" customFormat="1">
      <c r="B384" s="221"/>
      <c r="C384" s="222"/>
      <c r="D384" s="223" t="s">
        <v>137</v>
      </c>
      <c r="E384" s="224" t="s">
        <v>21</v>
      </c>
      <c r="F384" s="225" t="s">
        <v>140</v>
      </c>
      <c r="G384" s="222"/>
      <c r="H384" s="226">
        <v>16.55</v>
      </c>
      <c r="I384" s="227"/>
      <c r="J384" s="222"/>
      <c r="K384" s="222"/>
      <c r="L384" s="228"/>
      <c r="M384" s="229"/>
      <c r="N384" s="230"/>
      <c r="O384" s="230"/>
      <c r="P384" s="230"/>
      <c r="Q384" s="230"/>
      <c r="R384" s="230"/>
      <c r="S384" s="230"/>
      <c r="T384" s="231"/>
      <c r="AT384" s="232" t="s">
        <v>137</v>
      </c>
      <c r="AU384" s="232" t="s">
        <v>85</v>
      </c>
      <c r="AV384" s="13" t="s">
        <v>135</v>
      </c>
      <c r="AW384" s="13" t="s">
        <v>35</v>
      </c>
      <c r="AX384" s="13" t="s">
        <v>76</v>
      </c>
      <c r="AY384" s="232" t="s">
        <v>127</v>
      </c>
    </row>
    <row r="385" spans="2:65" s="1" customFormat="1" ht="22.5" customHeight="1">
      <c r="B385" s="41"/>
      <c r="C385" s="186" t="s">
        <v>392</v>
      </c>
      <c r="D385" s="186" t="s">
        <v>130</v>
      </c>
      <c r="E385" s="187" t="s">
        <v>393</v>
      </c>
      <c r="F385" s="188" t="s">
        <v>394</v>
      </c>
      <c r="G385" s="189" t="s">
        <v>253</v>
      </c>
      <c r="H385" s="190">
        <v>2.2410000000000001</v>
      </c>
      <c r="I385" s="191"/>
      <c r="J385" s="192">
        <f>ROUND(I385*H385,2)</f>
        <v>0</v>
      </c>
      <c r="K385" s="188" t="s">
        <v>134</v>
      </c>
      <c r="L385" s="61"/>
      <c r="M385" s="193" t="s">
        <v>21</v>
      </c>
      <c r="N385" s="194" t="s">
        <v>42</v>
      </c>
      <c r="O385" s="42"/>
      <c r="P385" s="195">
        <f>O385*H385</f>
        <v>0</v>
      </c>
      <c r="Q385" s="195">
        <v>0</v>
      </c>
      <c r="R385" s="195">
        <f>Q385*H385</f>
        <v>0</v>
      </c>
      <c r="S385" s="195">
        <v>0</v>
      </c>
      <c r="T385" s="196">
        <f>S385*H385</f>
        <v>0</v>
      </c>
      <c r="AR385" s="24" t="s">
        <v>234</v>
      </c>
      <c r="AT385" s="24" t="s">
        <v>130</v>
      </c>
      <c r="AU385" s="24" t="s">
        <v>85</v>
      </c>
      <c r="AY385" s="24" t="s">
        <v>127</v>
      </c>
      <c r="BE385" s="197">
        <f>IF(N385="základní",J385,0)</f>
        <v>0</v>
      </c>
      <c r="BF385" s="197">
        <f>IF(N385="snížená",J385,0)</f>
        <v>0</v>
      </c>
      <c r="BG385" s="197">
        <f>IF(N385="zákl. přenesená",J385,0)</f>
        <v>0</v>
      </c>
      <c r="BH385" s="197">
        <f>IF(N385="sníž. přenesená",J385,0)</f>
        <v>0</v>
      </c>
      <c r="BI385" s="197">
        <f>IF(N385="nulová",J385,0)</f>
        <v>0</v>
      </c>
      <c r="BJ385" s="24" t="s">
        <v>76</v>
      </c>
      <c r="BK385" s="197">
        <f>ROUND(I385*H385,2)</f>
        <v>0</v>
      </c>
      <c r="BL385" s="24" t="s">
        <v>234</v>
      </c>
      <c r="BM385" s="24" t="s">
        <v>395</v>
      </c>
    </row>
    <row r="386" spans="2:65" s="10" customFormat="1" ht="29.85" customHeight="1">
      <c r="B386" s="169"/>
      <c r="C386" s="170"/>
      <c r="D386" s="183" t="s">
        <v>70</v>
      </c>
      <c r="E386" s="184" t="s">
        <v>396</v>
      </c>
      <c r="F386" s="184" t="s">
        <v>397</v>
      </c>
      <c r="G386" s="170"/>
      <c r="H386" s="170"/>
      <c r="I386" s="173"/>
      <c r="J386" s="185">
        <f>BK386</f>
        <v>0</v>
      </c>
      <c r="K386" s="170"/>
      <c r="L386" s="175"/>
      <c r="M386" s="176"/>
      <c r="N386" s="177"/>
      <c r="O386" s="177"/>
      <c r="P386" s="178">
        <f>SUM(P387:P423)</f>
        <v>0</v>
      </c>
      <c r="Q386" s="177"/>
      <c r="R386" s="178">
        <f>SUM(R387:R423)</f>
        <v>0.22773148999999998</v>
      </c>
      <c r="S386" s="177"/>
      <c r="T386" s="179">
        <f>SUM(T387:T423)</f>
        <v>0</v>
      </c>
      <c r="AR386" s="180" t="s">
        <v>85</v>
      </c>
      <c r="AT386" s="181" t="s">
        <v>70</v>
      </c>
      <c r="AU386" s="181" t="s">
        <v>76</v>
      </c>
      <c r="AY386" s="180" t="s">
        <v>127</v>
      </c>
      <c r="BK386" s="182">
        <f>SUM(BK387:BK423)</f>
        <v>0</v>
      </c>
    </row>
    <row r="387" spans="2:65" s="1" customFormat="1" ht="22.5" customHeight="1">
      <c r="B387" s="41"/>
      <c r="C387" s="186" t="s">
        <v>398</v>
      </c>
      <c r="D387" s="186" t="s">
        <v>130</v>
      </c>
      <c r="E387" s="187" t="s">
        <v>399</v>
      </c>
      <c r="F387" s="188" t="s">
        <v>400</v>
      </c>
      <c r="G387" s="189" t="s">
        <v>133</v>
      </c>
      <c r="H387" s="190">
        <v>313.7</v>
      </c>
      <c r="I387" s="191"/>
      <c r="J387" s="192">
        <f>ROUND(I387*H387,2)</f>
        <v>0</v>
      </c>
      <c r="K387" s="188" t="s">
        <v>21</v>
      </c>
      <c r="L387" s="61"/>
      <c r="M387" s="193" t="s">
        <v>21</v>
      </c>
      <c r="N387" s="194" t="s">
        <v>42</v>
      </c>
      <c r="O387" s="42"/>
      <c r="P387" s="195">
        <f>O387*H387</f>
        <v>0</v>
      </c>
      <c r="Q387" s="195">
        <v>2.9E-4</v>
      </c>
      <c r="R387" s="195">
        <f>Q387*H387</f>
        <v>9.0972999999999998E-2</v>
      </c>
      <c r="S387" s="195">
        <v>0</v>
      </c>
      <c r="T387" s="196">
        <f>S387*H387</f>
        <v>0</v>
      </c>
      <c r="AR387" s="24" t="s">
        <v>234</v>
      </c>
      <c r="AT387" s="24" t="s">
        <v>130</v>
      </c>
      <c r="AU387" s="24" t="s">
        <v>85</v>
      </c>
      <c r="AY387" s="24" t="s">
        <v>127</v>
      </c>
      <c r="BE387" s="197">
        <f>IF(N387="základní",J387,0)</f>
        <v>0</v>
      </c>
      <c r="BF387" s="197">
        <f>IF(N387="snížená",J387,0)</f>
        <v>0</v>
      </c>
      <c r="BG387" s="197">
        <f>IF(N387="zákl. přenesená",J387,0)</f>
        <v>0</v>
      </c>
      <c r="BH387" s="197">
        <f>IF(N387="sníž. přenesená",J387,0)</f>
        <v>0</v>
      </c>
      <c r="BI387" s="197">
        <f>IF(N387="nulová",J387,0)</f>
        <v>0</v>
      </c>
      <c r="BJ387" s="24" t="s">
        <v>76</v>
      </c>
      <c r="BK387" s="197">
        <f>ROUND(I387*H387,2)</f>
        <v>0</v>
      </c>
      <c r="BL387" s="24" t="s">
        <v>234</v>
      </c>
      <c r="BM387" s="24" t="s">
        <v>401</v>
      </c>
    </row>
    <row r="388" spans="2:65" s="11" customFormat="1">
      <c r="B388" s="198"/>
      <c r="C388" s="199"/>
      <c r="D388" s="200" t="s">
        <v>137</v>
      </c>
      <c r="E388" s="201" t="s">
        <v>21</v>
      </c>
      <c r="F388" s="202" t="s">
        <v>402</v>
      </c>
      <c r="G388" s="199"/>
      <c r="H388" s="203" t="s">
        <v>21</v>
      </c>
      <c r="I388" s="204"/>
      <c r="J388" s="199"/>
      <c r="K388" s="199"/>
      <c r="L388" s="205"/>
      <c r="M388" s="206"/>
      <c r="N388" s="207"/>
      <c r="O388" s="207"/>
      <c r="P388" s="207"/>
      <c r="Q388" s="207"/>
      <c r="R388" s="207"/>
      <c r="S388" s="207"/>
      <c r="T388" s="208"/>
      <c r="AT388" s="209" t="s">
        <v>137</v>
      </c>
      <c r="AU388" s="209" t="s">
        <v>85</v>
      </c>
      <c r="AV388" s="11" t="s">
        <v>76</v>
      </c>
      <c r="AW388" s="11" t="s">
        <v>35</v>
      </c>
      <c r="AX388" s="11" t="s">
        <v>71</v>
      </c>
      <c r="AY388" s="209" t="s">
        <v>127</v>
      </c>
    </row>
    <row r="389" spans="2:65" s="12" customFormat="1">
      <c r="B389" s="210"/>
      <c r="C389" s="211"/>
      <c r="D389" s="200" t="s">
        <v>137</v>
      </c>
      <c r="E389" s="212" t="s">
        <v>21</v>
      </c>
      <c r="F389" s="213" t="s">
        <v>144</v>
      </c>
      <c r="G389" s="211"/>
      <c r="H389" s="214">
        <v>146.01599999999999</v>
      </c>
      <c r="I389" s="215"/>
      <c r="J389" s="211"/>
      <c r="K389" s="211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137</v>
      </c>
      <c r="AU389" s="220" t="s">
        <v>85</v>
      </c>
      <c r="AV389" s="12" t="s">
        <v>85</v>
      </c>
      <c r="AW389" s="12" t="s">
        <v>35</v>
      </c>
      <c r="AX389" s="12" t="s">
        <v>71</v>
      </c>
      <c r="AY389" s="220" t="s">
        <v>127</v>
      </c>
    </row>
    <row r="390" spans="2:65" s="12" customFormat="1">
      <c r="B390" s="210"/>
      <c r="C390" s="211"/>
      <c r="D390" s="200" t="s">
        <v>137</v>
      </c>
      <c r="E390" s="212" t="s">
        <v>21</v>
      </c>
      <c r="F390" s="213" t="s">
        <v>21</v>
      </c>
      <c r="G390" s="211"/>
      <c r="H390" s="214">
        <v>0</v>
      </c>
      <c r="I390" s="215"/>
      <c r="J390" s="211"/>
      <c r="K390" s="211"/>
      <c r="L390" s="216"/>
      <c r="M390" s="217"/>
      <c r="N390" s="218"/>
      <c r="O390" s="218"/>
      <c r="P390" s="218"/>
      <c r="Q390" s="218"/>
      <c r="R390" s="218"/>
      <c r="S390" s="218"/>
      <c r="T390" s="219"/>
      <c r="AT390" s="220" t="s">
        <v>137</v>
      </c>
      <c r="AU390" s="220" t="s">
        <v>85</v>
      </c>
      <c r="AV390" s="12" t="s">
        <v>85</v>
      </c>
      <c r="AW390" s="12" t="s">
        <v>35</v>
      </c>
      <c r="AX390" s="12" t="s">
        <v>71</v>
      </c>
      <c r="AY390" s="220" t="s">
        <v>127</v>
      </c>
    </row>
    <row r="391" spans="2:65" s="11" customFormat="1">
      <c r="B391" s="198"/>
      <c r="C391" s="199"/>
      <c r="D391" s="200" t="s">
        <v>137</v>
      </c>
      <c r="E391" s="201" t="s">
        <v>21</v>
      </c>
      <c r="F391" s="202" t="s">
        <v>403</v>
      </c>
      <c r="G391" s="199"/>
      <c r="H391" s="203" t="s">
        <v>21</v>
      </c>
      <c r="I391" s="204"/>
      <c r="J391" s="199"/>
      <c r="K391" s="199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137</v>
      </c>
      <c r="AU391" s="209" t="s">
        <v>85</v>
      </c>
      <c r="AV391" s="11" t="s">
        <v>76</v>
      </c>
      <c r="AW391" s="11" t="s">
        <v>35</v>
      </c>
      <c r="AX391" s="11" t="s">
        <v>71</v>
      </c>
      <c r="AY391" s="209" t="s">
        <v>127</v>
      </c>
    </row>
    <row r="392" spans="2:65" s="12" customFormat="1">
      <c r="B392" s="210"/>
      <c r="C392" s="211"/>
      <c r="D392" s="200" t="s">
        <v>137</v>
      </c>
      <c r="E392" s="212" t="s">
        <v>21</v>
      </c>
      <c r="F392" s="213" t="s">
        <v>155</v>
      </c>
      <c r="G392" s="211"/>
      <c r="H392" s="214">
        <v>210.72200000000001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137</v>
      </c>
      <c r="AU392" s="220" t="s">
        <v>85</v>
      </c>
      <c r="AV392" s="12" t="s">
        <v>85</v>
      </c>
      <c r="AW392" s="12" t="s">
        <v>35</v>
      </c>
      <c r="AX392" s="12" t="s">
        <v>71</v>
      </c>
      <c r="AY392" s="220" t="s">
        <v>127</v>
      </c>
    </row>
    <row r="393" spans="2:65" s="12" customFormat="1">
      <c r="B393" s="210"/>
      <c r="C393" s="211"/>
      <c r="D393" s="200" t="s">
        <v>137</v>
      </c>
      <c r="E393" s="212" t="s">
        <v>21</v>
      </c>
      <c r="F393" s="213" t="s">
        <v>21</v>
      </c>
      <c r="G393" s="211"/>
      <c r="H393" s="214">
        <v>0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137</v>
      </c>
      <c r="AU393" s="220" t="s">
        <v>85</v>
      </c>
      <c r="AV393" s="12" t="s">
        <v>85</v>
      </c>
      <c r="AW393" s="12" t="s">
        <v>35</v>
      </c>
      <c r="AX393" s="12" t="s">
        <v>71</v>
      </c>
      <c r="AY393" s="220" t="s">
        <v>127</v>
      </c>
    </row>
    <row r="394" spans="2:65" s="11" customFormat="1">
      <c r="B394" s="198"/>
      <c r="C394" s="199"/>
      <c r="D394" s="200" t="s">
        <v>137</v>
      </c>
      <c r="E394" s="201" t="s">
        <v>21</v>
      </c>
      <c r="F394" s="202" t="s">
        <v>156</v>
      </c>
      <c r="G394" s="199"/>
      <c r="H394" s="203" t="s">
        <v>21</v>
      </c>
      <c r="I394" s="204"/>
      <c r="J394" s="199"/>
      <c r="K394" s="199"/>
      <c r="L394" s="205"/>
      <c r="M394" s="206"/>
      <c r="N394" s="207"/>
      <c r="O394" s="207"/>
      <c r="P394" s="207"/>
      <c r="Q394" s="207"/>
      <c r="R394" s="207"/>
      <c r="S394" s="207"/>
      <c r="T394" s="208"/>
      <c r="AT394" s="209" t="s">
        <v>137</v>
      </c>
      <c r="AU394" s="209" t="s">
        <v>85</v>
      </c>
      <c r="AV394" s="11" t="s">
        <v>76</v>
      </c>
      <c r="AW394" s="11" t="s">
        <v>35</v>
      </c>
      <c r="AX394" s="11" t="s">
        <v>71</v>
      </c>
      <c r="AY394" s="209" t="s">
        <v>127</v>
      </c>
    </row>
    <row r="395" spans="2:65" s="12" customFormat="1">
      <c r="B395" s="210"/>
      <c r="C395" s="211"/>
      <c r="D395" s="200" t="s">
        <v>137</v>
      </c>
      <c r="E395" s="212" t="s">
        <v>21</v>
      </c>
      <c r="F395" s="213" t="s">
        <v>404</v>
      </c>
      <c r="G395" s="211"/>
      <c r="H395" s="214">
        <v>-4.2809999999999997</v>
      </c>
      <c r="I395" s="215"/>
      <c r="J395" s="211"/>
      <c r="K395" s="211"/>
      <c r="L395" s="216"/>
      <c r="M395" s="217"/>
      <c r="N395" s="218"/>
      <c r="O395" s="218"/>
      <c r="P395" s="218"/>
      <c r="Q395" s="218"/>
      <c r="R395" s="218"/>
      <c r="S395" s="218"/>
      <c r="T395" s="219"/>
      <c r="AT395" s="220" t="s">
        <v>137</v>
      </c>
      <c r="AU395" s="220" t="s">
        <v>85</v>
      </c>
      <c r="AV395" s="12" t="s">
        <v>85</v>
      </c>
      <c r="AW395" s="12" t="s">
        <v>35</v>
      </c>
      <c r="AX395" s="12" t="s">
        <v>71</v>
      </c>
      <c r="AY395" s="220" t="s">
        <v>127</v>
      </c>
    </row>
    <row r="396" spans="2:65" s="12" customFormat="1">
      <c r="B396" s="210"/>
      <c r="C396" s="211"/>
      <c r="D396" s="200" t="s">
        <v>137</v>
      </c>
      <c r="E396" s="212" t="s">
        <v>21</v>
      </c>
      <c r="F396" s="213" t="s">
        <v>405</v>
      </c>
      <c r="G396" s="211"/>
      <c r="H396" s="214">
        <v>-2.2570000000000001</v>
      </c>
      <c r="I396" s="215"/>
      <c r="J396" s="211"/>
      <c r="K396" s="211"/>
      <c r="L396" s="216"/>
      <c r="M396" s="217"/>
      <c r="N396" s="218"/>
      <c r="O396" s="218"/>
      <c r="P396" s="218"/>
      <c r="Q396" s="218"/>
      <c r="R396" s="218"/>
      <c r="S396" s="218"/>
      <c r="T396" s="219"/>
      <c r="AT396" s="220" t="s">
        <v>137</v>
      </c>
      <c r="AU396" s="220" t="s">
        <v>85</v>
      </c>
      <c r="AV396" s="12" t="s">
        <v>85</v>
      </c>
      <c r="AW396" s="12" t="s">
        <v>35</v>
      </c>
      <c r="AX396" s="12" t="s">
        <v>71</v>
      </c>
      <c r="AY396" s="220" t="s">
        <v>127</v>
      </c>
    </row>
    <row r="397" spans="2:65" s="12" customFormat="1">
      <c r="B397" s="210"/>
      <c r="C397" s="211"/>
      <c r="D397" s="200" t="s">
        <v>137</v>
      </c>
      <c r="E397" s="212" t="s">
        <v>21</v>
      </c>
      <c r="F397" s="213" t="s">
        <v>406</v>
      </c>
      <c r="G397" s="211"/>
      <c r="H397" s="214">
        <v>-2.5209999999999999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137</v>
      </c>
      <c r="AU397" s="220" t="s">
        <v>85</v>
      </c>
      <c r="AV397" s="12" t="s">
        <v>85</v>
      </c>
      <c r="AW397" s="12" t="s">
        <v>35</v>
      </c>
      <c r="AX397" s="12" t="s">
        <v>71</v>
      </c>
      <c r="AY397" s="220" t="s">
        <v>127</v>
      </c>
    </row>
    <row r="398" spans="2:65" s="12" customFormat="1">
      <c r="B398" s="210"/>
      <c r="C398" s="211"/>
      <c r="D398" s="200" t="s">
        <v>137</v>
      </c>
      <c r="E398" s="212" t="s">
        <v>21</v>
      </c>
      <c r="F398" s="213" t="s">
        <v>407</v>
      </c>
      <c r="G398" s="211"/>
      <c r="H398" s="214">
        <v>-2.3559999999999999</v>
      </c>
      <c r="I398" s="215"/>
      <c r="J398" s="211"/>
      <c r="K398" s="211"/>
      <c r="L398" s="216"/>
      <c r="M398" s="217"/>
      <c r="N398" s="218"/>
      <c r="O398" s="218"/>
      <c r="P398" s="218"/>
      <c r="Q398" s="218"/>
      <c r="R398" s="218"/>
      <c r="S398" s="218"/>
      <c r="T398" s="219"/>
      <c r="AT398" s="220" t="s">
        <v>137</v>
      </c>
      <c r="AU398" s="220" t="s">
        <v>85</v>
      </c>
      <c r="AV398" s="12" t="s">
        <v>85</v>
      </c>
      <c r="AW398" s="12" t="s">
        <v>35</v>
      </c>
      <c r="AX398" s="12" t="s">
        <v>71</v>
      </c>
      <c r="AY398" s="220" t="s">
        <v>127</v>
      </c>
    </row>
    <row r="399" spans="2:65" s="12" customFormat="1">
      <c r="B399" s="210"/>
      <c r="C399" s="211"/>
      <c r="D399" s="200" t="s">
        <v>137</v>
      </c>
      <c r="E399" s="212" t="s">
        <v>21</v>
      </c>
      <c r="F399" s="213" t="s">
        <v>408</v>
      </c>
      <c r="G399" s="211"/>
      <c r="H399" s="214">
        <v>-17.73</v>
      </c>
      <c r="I399" s="215"/>
      <c r="J399" s="211"/>
      <c r="K399" s="211"/>
      <c r="L399" s="216"/>
      <c r="M399" s="217"/>
      <c r="N399" s="218"/>
      <c r="O399" s="218"/>
      <c r="P399" s="218"/>
      <c r="Q399" s="218"/>
      <c r="R399" s="218"/>
      <c r="S399" s="218"/>
      <c r="T399" s="219"/>
      <c r="AT399" s="220" t="s">
        <v>137</v>
      </c>
      <c r="AU399" s="220" t="s">
        <v>85</v>
      </c>
      <c r="AV399" s="12" t="s">
        <v>85</v>
      </c>
      <c r="AW399" s="12" t="s">
        <v>35</v>
      </c>
      <c r="AX399" s="12" t="s">
        <v>71</v>
      </c>
      <c r="AY399" s="220" t="s">
        <v>127</v>
      </c>
    </row>
    <row r="400" spans="2:65" s="12" customFormat="1">
      <c r="B400" s="210"/>
      <c r="C400" s="211"/>
      <c r="D400" s="200" t="s">
        <v>137</v>
      </c>
      <c r="E400" s="212" t="s">
        <v>21</v>
      </c>
      <c r="F400" s="213" t="s">
        <v>409</v>
      </c>
      <c r="G400" s="211"/>
      <c r="H400" s="214">
        <v>-0.97299999999999998</v>
      </c>
      <c r="I400" s="215"/>
      <c r="J400" s="211"/>
      <c r="K400" s="211"/>
      <c r="L400" s="216"/>
      <c r="M400" s="217"/>
      <c r="N400" s="218"/>
      <c r="O400" s="218"/>
      <c r="P400" s="218"/>
      <c r="Q400" s="218"/>
      <c r="R400" s="218"/>
      <c r="S400" s="218"/>
      <c r="T400" s="219"/>
      <c r="AT400" s="220" t="s">
        <v>137</v>
      </c>
      <c r="AU400" s="220" t="s">
        <v>85</v>
      </c>
      <c r="AV400" s="12" t="s">
        <v>85</v>
      </c>
      <c r="AW400" s="12" t="s">
        <v>35</v>
      </c>
      <c r="AX400" s="12" t="s">
        <v>71</v>
      </c>
      <c r="AY400" s="220" t="s">
        <v>127</v>
      </c>
    </row>
    <row r="401" spans="2:65" s="12" customFormat="1">
      <c r="B401" s="210"/>
      <c r="C401" s="211"/>
      <c r="D401" s="200" t="s">
        <v>137</v>
      </c>
      <c r="E401" s="212" t="s">
        <v>21</v>
      </c>
      <c r="F401" s="213" t="s">
        <v>21</v>
      </c>
      <c r="G401" s="211"/>
      <c r="H401" s="214">
        <v>0</v>
      </c>
      <c r="I401" s="215"/>
      <c r="J401" s="211"/>
      <c r="K401" s="211"/>
      <c r="L401" s="216"/>
      <c r="M401" s="217"/>
      <c r="N401" s="218"/>
      <c r="O401" s="218"/>
      <c r="P401" s="218"/>
      <c r="Q401" s="218"/>
      <c r="R401" s="218"/>
      <c r="S401" s="218"/>
      <c r="T401" s="219"/>
      <c r="AT401" s="220" t="s">
        <v>137</v>
      </c>
      <c r="AU401" s="220" t="s">
        <v>85</v>
      </c>
      <c r="AV401" s="12" t="s">
        <v>85</v>
      </c>
      <c r="AW401" s="12" t="s">
        <v>35</v>
      </c>
      <c r="AX401" s="12" t="s">
        <v>71</v>
      </c>
      <c r="AY401" s="220" t="s">
        <v>127</v>
      </c>
    </row>
    <row r="402" spans="2:65" s="11" customFormat="1">
      <c r="B402" s="198"/>
      <c r="C402" s="199"/>
      <c r="D402" s="200" t="s">
        <v>137</v>
      </c>
      <c r="E402" s="201" t="s">
        <v>21</v>
      </c>
      <c r="F402" s="202" t="s">
        <v>165</v>
      </c>
      <c r="G402" s="199"/>
      <c r="H402" s="203" t="s">
        <v>21</v>
      </c>
      <c r="I402" s="204"/>
      <c r="J402" s="199"/>
      <c r="K402" s="199"/>
      <c r="L402" s="205"/>
      <c r="M402" s="206"/>
      <c r="N402" s="207"/>
      <c r="O402" s="207"/>
      <c r="P402" s="207"/>
      <c r="Q402" s="207"/>
      <c r="R402" s="207"/>
      <c r="S402" s="207"/>
      <c r="T402" s="208"/>
      <c r="AT402" s="209" t="s">
        <v>137</v>
      </c>
      <c r="AU402" s="209" t="s">
        <v>85</v>
      </c>
      <c r="AV402" s="11" t="s">
        <v>76</v>
      </c>
      <c r="AW402" s="11" t="s">
        <v>35</v>
      </c>
      <c r="AX402" s="11" t="s">
        <v>71</v>
      </c>
      <c r="AY402" s="209" t="s">
        <v>127</v>
      </c>
    </row>
    <row r="403" spans="2:65" s="12" customFormat="1">
      <c r="B403" s="210"/>
      <c r="C403" s="211"/>
      <c r="D403" s="200" t="s">
        <v>137</v>
      </c>
      <c r="E403" s="212" t="s">
        <v>21</v>
      </c>
      <c r="F403" s="213" t="s">
        <v>166</v>
      </c>
      <c r="G403" s="211"/>
      <c r="H403" s="214">
        <v>5.7329999999999997</v>
      </c>
      <c r="I403" s="215"/>
      <c r="J403" s="211"/>
      <c r="K403" s="211"/>
      <c r="L403" s="216"/>
      <c r="M403" s="217"/>
      <c r="N403" s="218"/>
      <c r="O403" s="218"/>
      <c r="P403" s="218"/>
      <c r="Q403" s="218"/>
      <c r="R403" s="218"/>
      <c r="S403" s="218"/>
      <c r="T403" s="219"/>
      <c r="AT403" s="220" t="s">
        <v>137</v>
      </c>
      <c r="AU403" s="220" t="s">
        <v>85</v>
      </c>
      <c r="AV403" s="12" t="s">
        <v>85</v>
      </c>
      <c r="AW403" s="12" t="s">
        <v>35</v>
      </c>
      <c r="AX403" s="12" t="s">
        <v>71</v>
      </c>
      <c r="AY403" s="220" t="s">
        <v>127</v>
      </c>
    </row>
    <row r="404" spans="2:65" s="12" customFormat="1">
      <c r="B404" s="210"/>
      <c r="C404" s="211"/>
      <c r="D404" s="200" t="s">
        <v>137</v>
      </c>
      <c r="E404" s="212" t="s">
        <v>21</v>
      </c>
      <c r="F404" s="213" t="s">
        <v>167</v>
      </c>
      <c r="G404" s="211"/>
      <c r="H404" s="214">
        <v>1.419</v>
      </c>
      <c r="I404" s="215"/>
      <c r="J404" s="211"/>
      <c r="K404" s="211"/>
      <c r="L404" s="216"/>
      <c r="M404" s="217"/>
      <c r="N404" s="218"/>
      <c r="O404" s="218"/>
      <c r="P404" s="218"/>
      <c r="Q404" s="218"/>
      <c r="R404" s="218"/>
      <c r="S404" s="218"/>
      <c r="T404" s="219"/>
      <c r="AT404" s="220" t="s">
        <v>137</v>
      </c>
      <c r="AU404" s="220" t="s">
        <v>85</v>
      </c>
      <c r="AV404" s="12" t="s">
        <v>85</v>
      </c>
      <c r="AW404" s="12" t="s">
        <v>35</v>
      </c>
      <c r="AX404" s="12" t="s">
        <v>71</v>
      </c>
      <c r="AY404" s="220" t="s">
        <v>127</v>
      </c>
    </row>
    <row r="405" spans="2:65" s="12" customFormat="1">
      <c r="B405" s="210"/>
      <c r="C405" s="211"/>
      <c r="D405" s="200" t="s">
        <v>137</v>
      </c>
      <c r="E405" s="212" t="s">
        <v>21</v>
      </c>
      <c r="F405" s="213" t="s">
        <v>168</v>
      </c>
      <c r="G405" s="211"/>
      <c r="H405" s="214">
        <v>1.431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137</v>
      </c>
      <c r="AU405" s="220" t="s">
        <v>85</v>
      </c>
      <c r="AV405" s="12" t="s">
        <v>85</v>
      </c>
      <c r="AW405" s="12" t="s">
        <v>35</v>
      </c>
      <c r="AX405" s="12" t="s">
        <v>71</v>
      </c>
      <c r="AY405" s="220" t="s">
        <v>127</v>
      </c>
    </row>
    <row r="406" spans="2:65" s="12" customFormat="1">
      <c r="B406" s="210"/>
      <c r="C406" s="211"/>
      <c r="D406" s="200" t="s">
        <v>137</v>
      </c>
      <c r="E406" s="212" t="s">
        <v>21</v>
      </c>
      <c r="F406" s="213" t="s">
        <v>169</v>
      </c>
      <c r="G406" s="211"/>
      <c r="H406" s="214">
        <v>1.4119999999999999</v>
      </c>
      <c r="I406" s="215"/>
      <c r="J406" s="211"/>
      <c r="K406" s="211"/>
      <c r="L406" s="216"/>
      <c r="M406" s="217"/>
      <c r="N406" s="218"/>
      <c r="O406" s="218"/>
      <c r="P406" s="218"/>
      <c r="Q406" s="218"/>
      <c r="R406" s="218"/>
      <c r="S406" s="218"/>
      <c r="T406" s="219"/>
      <c r="AT406" s="220" t="s">
        <v>137</v>
      </c>
      <c r="AU406" s="220" t="s">
        <v>85</v>
      </c>
      <c r="AV406" s="12" t="s">
        <v>85</v>
      </c>
      <c r="AW406" s="12" t="s">
        <v>35</v>
      </c>
      <c r="AX406" s="12" t="s">
        <v>71</v>
      </c>
      <c r="AY406" s="220" t="s">
        <v>127</v>
      </c>
    </row>
    <row r="407" spans="2:65" s="12" customFormat="1">
      <c r="B407" s="210"/>
      <c r="C407" s="211"/>
      <c r="D407" s="200" t="s">
        <v>137</v>
      </c>
      <c r="E407" s="212" t="s">
        <v>21</v>
      </c>
      <c r="F407" s="213" t="s">
        <v>170</v>
      </c>
      <c r="G407" s="211"/>
      <c r="H407" s="214">
        <v>5.8559999999999999</v>
      </c>
      <c r="I407" s="215"/>
      <c r="J407" s="211"/>
      <c r="K407" s="211"/>
      <c r="L407" s="216"/>
      <c r="M407" s="217"/>
      <c r="N407" s="218"/>
      <c r="O407" s="218"/>
      <c r="P407" s="218"/>
      <c r="Q407" s="218"/>
      <c r="R407" s="218"/>
      <c r="S407" s="218"/>
      <c r="T407" s="219"/>
      <c r="AT407" s="220" t="s">
        <v>137</v>
      </c>
      <c r="AU407" s="220" t="s">
        <v>85</v>
      </c>
      <c r="AV407" s="12" t="s">
        <v>85</v>
      </c>
      <c r="AW407" s="12" t="s">
        <v>35</v>
      </c>
      <c r="AX407" s="12" t="s">
        <v>71</v>
      </c>
      <c r="AY407" s="220" t="s">
        <v>127</v>
      </c>
    </row>
    <row r="408" spans="2:65" s="12" customFormat="1">
      <c r="B408" s="210"/>
      <c r="C408" s="211"/>
      <c r="D408" s="200" t="s">
        <v>137</v>
      </c>
      <c r="E408" s="212" t="s">
        <v>21</v>
      </c>
      <c r="F408" s="213" t="s">
        <v>171</v>
      </c>
      <c r="G408" s="211"/>
      <c r="H408" s="214">
        <v>12.914999999999999</v>
      </c>
      <c r="I408" s="215"/>
      <c r="J408" s="211"/>
      <c r="K408" s="211"/>
      <c r="L408" s="216"/>
      <c r="M408" s="217"/>
      <c r="N408" s="218"/>
      <c r="O408" s="218"/>
      <c r="P408" s="218"/>
      <c r="Q408" s="218"/>
      <c r="R408" s="218"/>
      <c r="S408" s="218"/>
      <c r="T408" s="219"/>
      <c r="AT408" s="220" t="s">
        <v>137</v>
      </c>
      <c r="AU408" s="220" t="s">
        <v>85</v>
      </c>
      <c r="AV408" s="12" t="s">
        <v>85</v>
      </c>
      <c r="AW408" s="12" t="s">
        <v>35</v>
      </c>
      <c r="AX408" s="12" t="s">
        <v>71</v>
      </c>
      <c r="AY408" s="220" t="s">
        <v>127</v>
      </c>
    </row>
    <row r="409" spans="2:65" s="12" customFormat="1">
      <c r="B409" s="210"/>
      <c r="C409" s="211"/>
      <c r="D409" s="200" t="s">
        <v>137</v>
      </c>
      <c r="E409" s="212" t="s">
        <v>21</v>
      </c>
      <c r="F409" s="213" t="s">
        <v>21</v>
      </c>
      <c r="G409" s="211"/>
      <c r="H409" s="214">
        <v>0</v>
      </c>
      <c r="I409" s="215"/>
      <c r="J409" s="211"/>
      <c r="K409" s="211"/>
      <c r="L409" s="216"/>
      <c r="M409" s="217"/>
      <c r="N409" s="218"/>
      <c r="O409" s="218"/>
      <c r="P409" s="218"/>
      <c r="Q409" s="218"/>
      <c r="R409" s="218"/>
      <c r="S409" s="218"/>
      <c r="T409" s="219"/>
      <c r="AT409" s="220" t="s">
        <v>137</v>
      </c>
      <c r="AU409" s="220" t="s">
        <v>85</v>
      </c>
      <c r="AV409" s="12" t="s">
        <v>85</v>
      </c>
      <c r="AW409" s="12" t="s">
        <v>35</v>
      </c>
      <c r="AX409" s="12" t="s">
        <v>71</v>
      </c>
      <c r="AY409" s="220" t="s">
        <v>127</v>
      </c>
    </row>
    <row r="410" spans="2:65" s="14" customFormat="1">
      <c r="B410" s="233"/>
      <c r="C410" s="234"/>
      <c r="D410" s="200" t="s">
        <v>137</v>
      </c>
      <c r="E410" s="235" t="s">
        <v>21</v>
      </c>
      <c r="F410" s="236" t="s">
        <v>145</v>
      </c>
      <c r="G410" s="234"/>
      <c r="H410" s="237">
        <v>355.38600000000002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AT410" s="243" t="s">
        <v>137</v>
      </c>
      <c r="AU410" s="243" t="s">
        <v>85</v>
      </c>
      <c r="AV410" s="14" t="s">
        <v>146</v>
      </c>
      <c r="AW410" s="14" t="s">
        <v>35</v>
      </c>
      <c r="AX410" s="14" t="s">
        <v>71</v>
      </c>
      <c r="AY410" s="243" t="s">
        <v>127</v>
      </c>
    </row>
    <row r="411" spans="2:65" s="12" customFormat="1">
      <c r="B411" s="210"/>
      <c r="C411" s="211"/>
      <c r="D411" s="200" t="s">
        <v>137</v>
      </c>
      <c r="E411" s="212" t="s">
        <v>21</v>
      </c>
      <c r="F411" s="213" t="s">
        <v>21</v>
      </c>
      <c r="G411" s="211"/>
      <c r="H411" s="214">
        <v>0</v>
      </c>
      <c r="I411" s="215"/>
      <c r="J411" s="211"/>
      <c r="K411" s="211"/>
      <c r="L411" s="216"/>
      <c r="M411" s="217"/>
      <c r="N411" s="218"/>
      <c r="O411" s="218"/>
      <c r="P411" s="218"/>
      <c r="Q411" s="218"/>
      <c r="R411" s="218"/>
      <c r="S411" s="218"/>
      <c r="T411" s="219"/>
      <c r="AT411" s="220" t="s">
        <v>137</v>
      </c>
      <c r="AU411" s="220" t="s">
        <v>85</v>
      </c>
      <c r="AV411" s="12" t="s">
        <v>85</v>
      </c>
      <c r="AW411" s="12" t="s">
        <v>35</v>
      </c>
      <c r="AX411" s="12" t="s">
        <v>71</v>
      </c>
      <c r="AY411" s="220" t="s">
        <v>127</v>
      </c>
    </row>
    <row r="412" spans="2:65" s="11" customFormat="1">
      <c r="B412" s="198"/>
      <c r="C412" s="199"/>
      <c r="D412" s="200" t="s">
        <v>137</v>
      </c>
      <c r="E412" s="201" t="s">
        <v>21</v>
      </c>
      <c r="F412" s="202" t="s">
        <v>172</v>
      </c>
      <c r="G412" s="199"/>
      <c r="H412" s="203" t="s">
        <v>21</v>
      </c>
      <c r="I412" s="204"/>
      <c r="J412" s="199"/>
      <c r="K412" s="199"/>
      <c r="L412" s="205"/>
      <c r="M412" s="206"/>
      <c r="N412" s="207"/>
      <c r="O412" s="207"/>
      <c r="P412" s="207"/>
      <c r="Q412" s="207"/>
      <c r="R412" s="207"/>
      <c r="S412" s="207"/>
      <c r="T412" s="208"/>
      <c r="AT412" s="209" t="s">
        <v>137</v>
      </c>
      <c r="AU412" s="209" t="s">
        <v>85</v>
      </c>
      <c r="AV412" s="11" t="s">
        <v>76</v>
      </c>
      <c r="AW412" s="11" t="s">
        <v>35</v>
      </c>
      <c r="AX412" s="11" t="s">
        <v>71</v>
      </c>
      <c r="AY412" s="209" t="s">
        <v>127</v>
      </c>
    </row>
    <row r="413" spans="2:65" s="12" customFormat="1">
      <c r="B413" s="210"/>
      <c r="C413" s="211"/>
      <c r="D413" s="200" t="s">
        <v>137</v>
      </c>
      <c r="E413" s="212" t="s">
        <v>21</v>
      </c>
      <c r="F413" s="213" t="s">
        <v>173</v>
      </c>
      <c r="G413" s="211"/>
      <c r="H413" s="214">
        <v>-41.686</v>
      </c>
      <c r="I413" s="215"/>
      <c r="J413" s="211"/>
      <c r="K413" s="211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137</v>
      </c>
      <c r="AU413" s="220" t="s">
        <v>85</v>
      </c>
      <c r="AV413" s="12" t="s">
        <v>85</v>
      </c>
      <c r="AW413" s="12" t="s">
        <v>35</v>
      </c>
      <c r="AX413" s="12" t="s">
        <v>71</v>
      </c>
      <c r="AY413" s="220" t="s">
        <v>127</v>
      </c>
    </row>
    <row r="414" spans="2:65" s="12" customFormat="1">
      <c r="B414" s="210"/>
      <c r="C414" s="211"/>
      <c r="D414" s="200" t="s">
        <v>137</v>
      </c>
      <c r="E414" s="212" t="s">
        <v>21</v>
      </c>
      <c r="F414" s="213" t="s">
        <v>21</v>
      </c>
      <c r="G414" s="211"/>
      <c r="H414" s="214">
        <v>0</v>
      </c>
      <c r="I414" s="215"/>
      <c r="J414" s="211"/>
      <c r="K414" s="211"/>
      <c r="L414" s="216"/>
      <c r="M414" s="217"/>
      <c r="N414" s="218"/>
      <c r="O414" s="218"/>
      <c r="P414" s="218"/>
      <c r="Q414" s="218"/>
      <c r="R414" s="218"/>
      <c r="S414" s="218"/>
      <c r="T414" s="219"/>
      <c r="AT414" s="220" t="s">
        <v>137</v>
      </c>
      <c r="AU414" s="220" t="s">
        <v>85</v>
      </c>
      <c r="AV414" s="12" t="s">
        <v>85</v>
      </c>
      <c r="AW414" s="12" t="s">
        <v>35</v>
      </c>
      <c r="AX414" s="12" t="s">
        <v>71</v>
      </c>
      <c r="AY414" s="220" t="s">
        <v>127</v>
      </c>
    </row>
    <row r="415" spans="2:65" s="13" customFormat="1">
      <c r="B415" s="221"/>
      <c r="C415" s="222"/>
      <c r="D415" s="223" t="s">
        <v>137</v>
      </c>
      <c r="E415" s="224" t="s">
        <v>21</v>
      </c>
      <c r="F415" s="225" t="s">
        <v>140</v>
      </c>
      <c r="G415" s="222"/>
      <c r="H415" s="226">
        <v>313.7</v>
      </c>
      <c r="I415" s="227"/>
      <c r="J415" s="222"/>
      <c r="K415" s="222"/>
      <c r="L415" s="228"/>
      <c r="M415" s="229"/>
      <c r="N415" s="230"/>
      <c r="O415" s="230"/>
      <c r="P415" s="230"/>
      <c r="Q415" s="230"/>
      <c r="R415" s="230"/>
      <c r="S415" s="230"/>
      <c r="T415" s="231"/>
      <c r="AT415" s="232" t="s">
        <v>137</v>
      </c>
      <c r="AU415" s="232" t="s">
        <v>85</v>
      </c>
      <c r="AV415" s="13" t="s">
        <v>135</v>
      </c>
      <c r="AW415" s="13" t="s">
        <v>35</v>
      </c>
      <c r="AX415" s="13" t="s">
        <v>76</v>
      </c>
      <c r="AY415" s="232" t="s">
        <v>127</v>
      </c>
    </row>
    <row r="416" spans="2:65" s="1" customFormat="1" ht="22.5" customHeight="1">
      <c r="B416" s="41"/>
      <c r="C416" s="186" t="s">
        <v>410</v>
      </c>
      <c r="D416" s="186" t="s">
        <v>130</v>
      </c>
      <c r="E416" s="187" t="s">
        <v>411</v>
      </c>
      <c r="F416" s="188" t="s">
        <v>412</v>
      </c>
      <c r="G416" s="189" t="s">
        <v>133</v>
      </c>
      <c r="H416" s="190">
        <v>313.7</v>
      </c>
      <c r="I416" s="191"/>
      <c r="J416" s="192">
        <f>ROUND(I416*H416,2)</f>
        <v>0</v>
      </c>
      <c r="K416" s="188" t="s">
        <v>21</v>
      </c>
      <c r="L416" s="61"/>
      <c r="M416" s="193" t="s">
        <v>21</v>
      </c>
      <c r="N416" s="194" t="s">
        <v>42</v>
      </c>
      <c r="O416" s="42"/>
      <c r="P416" s="195">
        <f>O416*H416</f>
        <v>0</v>
      </c>
      <c r="Q416" s="195">
        <v>2.9E-4</v>
      </c>
      <c r="R416" s="195">
        <f>Q416*H416</f>
        <v>9.0972999999999998E-2</v>
      </c>
      <c r="S416" s="195">
        <v>0</v>
      </c>
      <c r="T416" s="196">
        <f>S416*H416</f>
        <v>0</v>
      </c>
      <c r="AR416" s="24" t="s">
        <v>234</v>
      </c>
      <c r="AT416" s="24" t="s">
        <v>130</v>
      </c>
      <c r="AU416" s="24" t="s">
        <v>85</v>
      </c>
      <c r="AY416" s="24" t="s">
        <v>127</v>
      </c>
      <c r="BE416" s="197">
        <f>IF(N416="základní",J416,0)</f>
        <v>0</v>
      </c>
      <c r="BF416" s="197">
        <f>IF(N416="snížená",J416,0)</f>
        <v>0</v>
      </c>
      <c r="BG416" s="197">
        <f>IF(N416="zákl. přenesená",J416,0)</f>
        <v>0</v>
      </c>
      <c r="BH416" s="197">
        <f>IF(N416="sníž. přenesená",J416,0)</f>
        <v>0</v>
      </c>
      <c r="BI416" s="197">
        <f>IF(N416="nulová",J416,0)</f>
        <v>0</v>
      </c>
      <c r="BJ416" s="24" t="s">
        <v>76</v>
      </c>
      <c r="BK416" s="197">
        <f>ROUND(I416*H416,2)</f>
        <v>0</v>
      </c>
      <c r="BL416" s="24" t="s">
        <v>234</v>
      </c>
      <c r="BM416" s="24" t="s">
        <v>413</v>
      </c>
    </row>
    <row r="417" spans="2:65" s="1" customFormat="1" ht="22.5" customHeight="1">
      <c r="B417" s="41"/>
      <c r="C417" s="186" t="s">
        <v>414</v>
      </c>
      <c r="D417" s="186" t="s">
        <v>130</v>
      </c>
      <c r="E417" s="187" t="s">
        <v>415</v>
      </c>
      <c r="F417" s="188" t="s">
        <v>416</v>
      </c>
      <c r="G417" s="189" t="s">
        <v>133</v>
      </c>
      <c r="H417" s="190">
        <v>157.881</v>
      </c>
      <c r="I417" s="191"/>
      <c r="J417" s="192">
        <f>ROUND(I417*H417,2)</f>
        <v>0</v>
      </c>
      <c r="K417" s="188" t="s">
        <v>21</v>
      </c>
      <c r="L417" s="61"/>
      <c r="M417" s="193" t="s">
        <v>21</v>
      </c>
      <c r="N417" s="194" t="s">
        <v>42</v>
      </c>
      <c r="O417" s="42"/>
      <c r="P417" s="195">
        <f>O417*H417</f>
        <v>0</v>
      </c>
      <c r="Q417" s="195">
        <v>2.9E-4</v>
      </c>
      <c r="R417" s="195">
        <f>Q417*H417</f>
        <v>4.5785489999999998E-2</v>
      </c>
      <c r="S417" s="195">
        <v>0</v>
      </c>
      <c r="T417" s="196">
        <f>S417*H417</f>
        <v>0</v>
      </c>
      <c r="AR417" s="24" t="s">
        <v>234</v>
      </c>
      <c r="AT417" s="24" t="s">
        <v>130</v>
      </c>
      <c r="AU417" s="24" t="s">
        <v>85</v>
      </c>
      <c r="AY417" s="24" t="s">
        <v>127</v>
      </c>
      <c r="BE417" s="197">
        <f>IF(N417="základní",J417,0)</f>
        <v>0</v>
      </c>
      <c r="BF417" s="197">
        <f>IF(N417="snížená",J417,0)</f>
        <v>0</v>
      </c>
      <c r="BG417" s="197">
        <f>IF(N417="zákl. přenesená",J417,0)</f>
        <v>0</v>
      </c>
      <c r="BH417" s="197">
        <f>IF(N417="sníž. přenesená",J417,0)</f>
        <v>0</v>
      </c>
      <c r="BI417" s="197">
        <f>IF(N417="nulová",J417,0)</f>
        <v>0</v>
      </c>
      <c r="BJ417" s="24" t="s">
        <v>76</v>
      </c>
      <c r="BK417" s="197">
        <f>ROUND(I417*H417,2)</f>
        <v>0</v>
      </c>
      <c r="BL417" s="24" t="s">
        <v>234</v>
      </c>
      <c r="BM417" s="24" t="s">
        <v>417</v>
      </c>
    </row>
    <row r="418" spans="2:65" s="12" customFormat="1">
      <c r="B418" s="210"/>
      <c r="C418" s="211"/>
      <c r="D418" s="200" t="s">
        <v>137</v>
      </c>
      <c r="E418" s="212" t="s">
        <v>21</v>
      </c>
      <c r="F418" s="213" t="s">
        <v>89</v>
      </c>
      <c r="G418" s="211"/>
      <c r="H418" s="214">
        <v>146.01599999999999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137</v>
      </c>
      <c r="AU418" s="220" t="s">
        <v>85</v>
      </c>
      <c r="AV418" s="12" t="s">
        <v>85</v>
      </c>
      <c r="AW418" s="12" t="s">
        <v>35</v>
      </c>
      <c r="AX418" s="12" t="s">
        <v>71</v>
      </c>
      <c r="AY418" s="220" t="s">
        <v>127</v>
      </c>
    </row>
    <row r="419" spans="2:65" s="12" customFormat="1">
      <c r="B419" s="210"/>
      <c r="C419" s="211"/>
      <c r="D419" s="200" t="s">
        <v>137</v>
      </c>
      <c r="E419" s="212" t="s">
        <v>21</v>
      </c>
      <c r="F419" s="213" t="s">
        <v>21</v>
      </c>
      <c r="G419" s="211"/>
      <c r="H419" s="214">
        <v>0</v>
      </c>
      <c r="I419" s="215"/>
      <c r="J419" s="211"/>
      <c r="K419" s="211"/>
      <c r="L419" s="216"/>
      <c r="M419" s="217"/>
      <c r="N419" s="218"/>
      <c r="O419" s="218"/>
      <c r="P419" s="218"/>
      <c r="Q419" s="218"/>
      <c r="R419" s="218"/>
      <c r="S419" s="218"/>
      <c r="T419" s="219"/>
      <c r="AT419" s="220" t="s">
        <v>137</v>
      </c>
      <c r="AU419" s="220" t="s">
        <v>85</v>
      </c>
      <c r="AV419" s="12" t="s">
        <v>85</v>
      </c>
      <c r="AW419" s="12" t="s">
        <v>35</v>
      </c>
      <c r="AX419" s="12" t="s">
        <v>71</v>
      </c>
      <c r="AY419" s="220" t="s">
        <v>127</v>
      </c>
    </row>
    <row r="420" spans="2:65" s="11" customFormat="1">
      <c r="B420" s="198"/>
      <c r="C420" s="199"/>
      <c r="D420" s="200" t="s">
        <v>137</v>
      </c>
      <c r="E420" s="201" t="s">
        <v>21</v>
      </c>
      <c r="F420" s="202" t="s">
        <v>418</v>
      </c>
      <c r="G420" s="199"/>
      <c r="H420" s="203" t="s">
        <v>21</v>
      </c>
      <c r="I420" s="204"/>
      <c r="J420" s="199"/>
      <c r="K420" s="199"/>
      <c r="L420" s="205"/>
      <c r="M420" s="206"/>
      <c r="N420" s="207"/>
      <c r="O420" s="207"/>
      <c r="P420" s="207"/>
      <c r="Q420" s="207"/>
      <c r="R420" s="207"/>
      <c r="S420" s="207"/>
      <c r="T420" s="208"/>
      <c r="AT420" s="209" t="s">
        <v>137</v>
      </c>
      <c r="AU420" s="209" t="s">
        <v>85</v>
      </c>
      <c r="AV420" s="11" t="s">
        <v>76</v>
      </c>
      <c r="AW420" s="11" t="s">
        <v>35</v>
      </c>
      <c r="AX420" s="11" t="s">
        <v>71</v>
      </c>
      <c r="AY420" s="209" t="s">
        <v>127</v>
      </c>
    </row>
    <row r="421" spans="2:65" s="12" customFormat="1">
      <c r="B421" s="210"/>
      <c r="C421" s="211"/>
      <c r="D421" s="200" t="s">
        <v>137</v>
      </c>
      <c r="E421" s="212" t="s">
        <v>21</v>
      </c>
      <c r="F421" s="213" t="s">
        <v>419</v>
      </c>
      <c r="G421" s="211"/>
      <c r="H421" s="214">
        <v>11.865</v>
      </c>
      <c r="I421" s="215"/>
      <c r="J421" s="211"/>
      <c r="K421" s="211"/>
      <c r="L421" s="216"/>
      <c r="M421" s="217"/>
      <c r="N421" s="218"/>
      <c r="O421" s="218"/>
      <c r="P421" s="218"/>
      <c r="Q421" s="218"/>
      <c r="R421" s="218"/>
      <c r="S421" s="218"/>
      <c r="T421" s="219"/>
      <c r="AT421" s="220" t="s">
        <v>137</v>
      </c>
      <c r="AU421" s="220" t="s">
        <v>85</v>
      </c>
      <c r="AV421" s="12" t="s">
        <v>85</v>
      </c>
      <c r="AW421" s="12" t="s">
        <v>35</v>
      </c>
      <c r="AX421" s="12" t="s">
        <v>71</v>
      </c>
      <c r="AY421" s="220" t="s">
        <v>127</v>
      </c>
    </row>
    <row r="422" spans="2:65" s="12" customFormat="1">
      <c r="B422" s="210"/>
      <c r="C422" s="211"/>
      <c r="D422" s="200" t="s">
        <v>137</v>
      </c>
      <c r="E422" s="212" t="s">
        <v>21</v>
      </c>
      <c r="F422" s="213" t="s">
        <v>21</v>
      </c>
      <c r="G422" s="211"/>
      <c r="H422" s="214">
        <v>0</v>
      </c>
      <c r="I422" s="215"/>
      <c r="J422" s="211"/>
      <c r="K422" s="211"/>
      <c r="L422" s="216"/>
      <c r="M422" s="217"/>
      <c r="N422" s="218"/>
      <c r="O422" s="218"/>
      <c r="P422" s="218"/>
      <c r="Q422" s="218"/>
      <c r="R422" s="218"/>
      <c r="S422" s="218"/>
      <c r="T422" s="219"/>
      <c r="AT422" s="220" t="s">
        <v>137</v>
      </c>
      <c r="AU422" s="220" t="s">
        <v>85</v>
      </c>
      <c r="AV422" s="12" t="s">
        <v>85</v>
      </c>
      <c r="AW422" s="12" t="s">
        <v>35</v>
      </c>
      <c r="AX422" s="12" t="s">
        <v>71</v>
      </c>
      <c r="AY422" s="220" t="s">
        <v>127</v>
      </c>
    </row>
    <row r="423" spans="2:65" s="13" customFormat="1">
      <c r="B423" s="221"/>
      <c r="C423" s="222"/>
      <c r="D423" s="200" t="s">
        <v>137</v>
      </c>
      <c r="E423" s="244" t="s">
        <v>21</v>
      </c>
      <c r="F423" s="245" t="s">
        <v>140</v>
      </c>
      <c r="G423" s="222"/>
      <c r="H423" s="246">
        <v>157.881</v>
      </c>
      <c r="I423" s="227"/>
      <c r="J423" s="222"/>
      <c r="K423" s="222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137</v>
      </c>
      <c r="AU423" s="232" t="s">
        <v>85</v>
      </c>
      <c r="AV423" s="13" t="s">
        <v>135</v>
      </c>
      <c r="AW423" s="13" t="s">
        <v>35</v>
      </c>
      <c r="AX423" s="13" t="s">
        <v>76</v>
      </c>
      <c r="AY423" s="232" t="s">
        <v>127</v>
      </c>
    </row>
    <row r="424" spans="2:65" s="10" customFormat="1" ht="37.35" customHeight="1">
      <c r="B424" s="169"/>
      <c r="C424" s="170"/>
      <c r="D424" s="171" t="s">
        <v>70</v>
      </c>
      <c r="E424" s="172" t="s">
        <v>304</v>
      </c>
      <c r="F424" s="172" t="s">
        <v>420</v>
      </c>
      <c r="G424" s="170"/>
      <c r="H424" s="170"/>
      <c r="I424" s="173"/>
      <c r="J424" s="174">
        <f>BK424</f>
        <v>0</v>
      </c>
      <c r="K424" s="170"/>
      <c r="L424" s="175"/>
      <c r="M424" s="176"/>
      <c r="N424" s="177"/>
      <c r="O424" s="177"/>
      <c r="P424" s="178">
        <f>P425</f>
        <v>0</v>
      </c>
      <c r="Q424" s="177"/>
      <c r="R424" s="178">
        <f>R425</f>
        <v>0</v>
      </c>
      <c r="S424" s="177"/>
      <c r="T424" s="179">
        <f>T425</f>
        <v>0</v>
      </c>
      <c r="AR424" s="180" t="s">
        <v>146</v>
      </c>
      <c r="AT424" s="181" t="s">
        <v>70</v>
      </c>
      <c r="AU424" s="181" t="s">
        <v>71</v>
      </c>
      <c r="AY424" s="180" t="s">
        <v>127</v>
      </c>
      <c r="BK424" s="182">
        <f>BK425</f>
        <v>0</v>
      </c>
    </row>
    <row r="425" spans="2:65" s="10" customFormat="1" ht="19.899999999999999" customHeight="1">
      <c r="B425" s="169"/>
      <c r="C425" s="170"/>
      <c r="D425" s="183" t="s">
        <v>70</v>
      </c>
      <c r="E425" s="184" t="s">
        <v>421</v>
      </c>
      <c r="F425" s="184" t="s">
        <v>422</v>
      </c>
      <c r="G425" s="170"/>
      <c r="H425" s="170"/>
      <c r="I425" s="173"/>
      <c r="J425" s="185">
        <f>BK425</f>
        <v>0</v>
      </c>
      <c r="K425" s="170"/>
      <c r="L425" s="175"/>
      <c r="M425" s="176"/>
      <c r="N425" s="177"/>
      <c r="O425" s="177"/>
      <c r="P425" s="178">
        <f>P426</f>
        <v>0</v>
      </c>
      <c r="Q425" s="177"/>
      <c r="R425" s="178">
        <f>R426</f>
        <v>0</v>
      </c>
      <c r="S425" s="177"/>
      <c r="T425" s="179">
        <f>T426</f>
        <v>0</v>
      </c>
      <c r="AR425" s="180" t="s">
        <v>146</v>
      </c>
      <c r="AT425" s="181" t="s">
        <v>70</v>
      </c>
      <c r="AU425" s="181" t="s">
        <v>76</v>
      </c>
      <c r="AY425" s="180" t="s">
        <v>127</v>
      </c>
      <c r="BK425" s="182">
        <f>BK426</f>
        <v>0</v>
      </c>
    </row>
    <row r="426" spans="2:65" s="1" customFormat="1" ht="22.5" customHeight="1">
      <c r="B426" s="41"/>
      <c r="C426" s="186" t="s">
        <v>423</v>
      </c>
      <c r="D426" s="186" t="s">
        <v>130</v>
      </c>
      <c r="E426" s="187" t="s">
        <v>424</v>
      </c>
      <c r="F426" s="188" t="s">
        <v>425</v>
      </c>
      <c r="G426" s="189" t="s">
        <v>237</v>
      </c>
      <c r="H426" s="190">
        <v>1</v>
      </c>
      <c r="I426" s="191"/>
      <c r="J426" s="192">
        <f>ROUND(I426*H426,2)</f>
        <v>0</v>
      </c>
      <c r="K426" s="188" t="s">
        <v>21</v>
      </c>
      <c r="L426" s="61"/>
      <c r="M426" s="193" t="s">
        <v>21</v>
      </c>
      <c r="N426" s="194" t="s">
        <v>42</v>
      </c>
      <c r="O426" s="42"/>
      <c r="P426" s="195">
        <f>O426*H426</f>
        <v>0</v>
      </c>
      <c r="Q426" s="195">
        <v>0</v>
      </c>
      <c r="R426" s="195">
        <f>Q426*H426</f>
        <v>0</v>
      </c>
      <c r="S426" s="195">
        <v>0</v>
      </c>
      <c r="T426" s="196">
        <f>S426*H426</f>
        <v>0</v>
      </c>
      <c r="AR426" s="24" t="s">
        <v>426</v>
      </c>
      <c r="AT426" s="24" t="s">
        <v>130</v>
      </c>
      <c r="AU426" s="24" t="s">
        <v>85</v>
      </c>
      <c r="AY426" s="24" t="s">
        <v>127</v>
      </c>
      <c r="BE426" s="197">
        <f>IF(N426="základní",J426,0)</f>
        <v>0</v>
      </c>
      <c r="BF426" s="197">
        <f>IF(N426="snížená",J426,0)</f>
        <v>0</v>
      </c>
      <c r="BG426" s="197">
        <f>IF(N426="zákl. přenesená",J426,0)</f>
        <v>0</v>
      </c>
      <c r="BH426" s="197">
        <f>IF(N426="sníž. přenesená",J426,0)</f>
        <v>0</v>
      </c>
      <c r="BI426" s="197">
        <f>IF(N426="nulová",J426,0)</f>
        <v>0</v>
      </c>
      <c r="BJ426" s="24" t="s">
        <v>76</v>
      </c>
      <c r="BK426" s="197">
        <f>ROUND(I426*H426,2)</f>
        <v>0</v>
      </c>
      <c r="BL426" s="24" t="s">
        <v>426</v>
      </c>
      <c r="BM426" s="24" t="s">
        <v>427</v>
      </c>
    </row>
    <row r="427" spans="2:65" s="10" customFormat="1" ht="37.35" customHeight="1">
      <c r="B427" s="169"/>
      <c r="C427" s="170"/>
      <c r="D427" s="183" t="s">
        <v>70</v>
      </c>
      <c r="E427" s="257" t="s">
        <v>428</v>
      </c>
      <c r="F427" s="257" t="s">
        <v>429</v>
      </c>
      <c r="G427" s="170"/>
      <c r="H427" s="170"/>
      <c r="I427" s="173"/>
      <c r="J427" s="258">
        <f>BK427</f>
        <v>0</v>
      </c>
      <c r="K427" s="170"/>
      <c r="L427" s="175"/>
      <c r="M427" s="176"/>
      <c r="N427" s="177"/>
      <c r="O427" s="177"/>
      <c r="P427" s="178">
        <f>SUM(P428:P430)</f>
        <v>0</v>
      </c>
      <c r="Q427" s="177"/>
      <c r="R427" s="178">
        <f>SUM(R428:R430)</f>
        <v>0</v>
      </c>
      <c r="S427" s="177"/>
      <c r="T427" s="179">
        <f>SUM(T428:T430)</f>
        <v>0</v>
      </c>
      <c r="AR427" s="180" t="s">
        <v>174</v>
      </c>
      <c r="AT427" s="181" t="s">
        <v>70</v>
      </c>
      <c r="AU427" s="181" t="s">
        <v>71</v>
      </c>
      <c r="AY427" s="180" t="s">
        <v>127</v>
      </c>
      <c r="BK427" s="182">
        <f>SUM(BK428:BK430)</f>
        <v>0</v>
      </c>
    </row>
    <row r="428" spans="2:65" s="1" customFormat="1" ht="31.5" customHeight="1">
      <c r="B428" s="41"/>
      <c r="C428" s="186" t="s">
        <v>430</v>
      </c>
      <c r="D428" s="186" t="s">
        <v>130</v>
      </c>
      <c r="E428" s="187" t="s">
        <v>431</v>
      </c>
      <c r="F428" s="188" t="s">
        <v>432</v>
      </c>
      <c r="G428" s="189" t="s">
        <v>433</v>
      </c>
      <c r="H428" s="190">
        <v>1</v>
      </c>
      <c r="I428" s="191"/>
      <c r="J428" s="192">
        <f>ROUND(I428*H428,2)</f>
        <v>0</v>
      </c>
      <c r="K428" s="188" t="s">
        <v>134</v>
      </c>
      <c r="L428" s="61"/>
      <c r="M428" s="193" t="s">
        <v>21</v>
      </c>
      <c r="N428" s="194" t="s">
        <v>42</v>
      </c>
      <c r="O428" s="42"/>
      <c r="P428" s="195">
        <f>O428*H428</f>
        <v>0</v>
      </c>
      <c r="Q428" s="195">
        <v>0</v>
      </c>
      <c r="R428" s="195">
        <f>Q428*H428</f>
        <v>0</v>
      </c>
      <c r="S428" s="195">
        <v>0</v>
      </c>
      <c r="T428" s="196">
        <f>S428*H428</f>
        <v>0</v>
      </c>
      <c r="AR428" s="24" t="s">
        <v>434</v>
      </c>
      <c r="AT428" s="24" t="s">
        <v>130</v>
      </c>
      <c r="AU428" s="24" t="s">
        <v>76</v>
      </c>
      <c r="AY428" s="24" t="s">
        <v>127</v>
      </c>
      <c r="BE428" s="197">
        <f>IF(N428="základní",J428,0)</f>
        <v>0</v>
      </c>
      <c r="BF428" s="197">
        <f>IF(N428="snížená",J428,0)</f>
        <v>0</v>
      </c>
      <c r="BG428" s="197">
        <f>IF(N428="zákl. přenesená",J428,0)</f>
        <v>0</v>
      </c>
      <c r="BH428" s="197">
        <f>IF(N428="sníž. přenesená",J428,0)</f>
        <v>0</v>
      </c>
      <c r="BI428" s="197">
        <f>IF(N428="nulová",J428,0)</f>
        <v>0</v>
      </c>
      <c r="BJ428" s="24" t="s">
        <v>76</v>
      </c>
      <c r="BK428" s="197">
        <f>ROUND(I428*H428,2)</f>
        <v>0</v>
      </c>
      <c r="BL428" s="24" t="s">
        <v>434</v>
      </c>
      <c r="BM428" s="24" t="s">
        <v>435</v>
      </c>
    </row>
    <row r="429" spans="2:65" s="1" customFormat="1" ht="22.5" customHeight="1">
      <c r="B429" s="41"/>
      <c r="C429" s="186" t="s">
        <v>436</v>
      </c>
      <c r="D429" s="186" t="s">
        <v>130</v>
      </c>
      <c r="E429" s="187" t="s">
        <v>437</v>
      </c>
      <c r="F429" s="188" t="s">
        <v>438</v>
      </c>
      <c r="G429" s="189" t="s">
        <v>433</v>
      </c>
      <c r="H429" s="190">
        <v>1</v>
      </c>
      <c r="I429" s="191"/>
      <c r="J429" s="192">
        <f>ROUND(I429*H429,2)</f>
        <v>0</v>
      </c>
      <c r="K429" s="188" t="s">
        <v>134</v>
      </c>
      <c r="L429" s="61"/>
      <c r="M429" s="193" t="s">
        <v>21</v>
      </c>
      <c r="N429" s="194" t="s">
        <v>42</v>
      </c>
      <c r="O429" s="42"/>
      <c r="P429" s="195">
        <f>O429*H429</f>
        <v>0</v>
      </c>
      <c r="Q429" s="195">
        <v>0</v>
      </c>
      <c r="R429" s="195">
        <f>Q429*H429</f>
        <v>0</v>
      </c>
      <c r="S429" s="195">
        <v>0</v>
      </c>
      <c r="T429" s="196">
        <f>S429*H429</f>
        <v>0</v>
      </c>
      <c r="AR429" s="24" t="s">
        <v>434</v>
      </c>
      <c r="AT429" s="24" t="s">
        <v>130</v>
      </c>
      <c r="AU429" s="24" t="s">
        <v>76</v>
      </c>
      <c r="AY429" s="24" t="s">
        <v>127</v>
      </c>
      <c r="BE429" s="197">
        <f>IF(N429="základní",J429,0)</f>
        <v>0</v>
      </c>
      <c r="BF429" s="197">
        <f>IF(N429="snížená",J429,0)</f>
        <v>0</v>
      </c>
      <c r="BG429" s="197">
        <f>IF(N429="zákl. přenesená",J429,0)</f>
        <v>0</v>
      </c>
      <c r="BH429" s="197">
        <f>IF(N429="sníž. přenesená",J429,0)</f>
        <v>0</v>
      </c>
      <c r="BI429" s="197">
        <f>IF(N429="nulová",J429,0)</f>
        <v>0</v>
      </c>
      <c r="BJ429" s="24" t="s">
        <v>76</v>
      </c>
      <c r="BK429" s="197">
        <f>ROUND(I429*H429,2)</f>
        <v>0</v>
      </c>
      <c r="BL429" s="24" t="s">
        <v>434</v>
      </c>
      <c r="BM429" s="24" t="s">
        <v>439</v>
      </c>
    </row>
    <row r="430" spans="2:65" s="1" customFormat="1" ht="22.5" customHeight="1">
      <c r="B430" s="41"/>
      <c r="C430" s="186" t="s">
        <v>440</v>
      </c>
      <c r="D430" s="186" t="s">
        <v>130</v>
      </c>
      <c r="E430" s="187" t="s">
        <v>441</v>
      </c>
      <c r="F430" s="188" t="s">
        <v>442</v>
      </c>
      <c r="G430" s="189" t="s">
        <v>433</v>
      </c>
      <c r="H430" s="190">
        <v>1</v>
      </c>
      <c r="I430" s="191"/>
      <c r="J430" s="192">
        <f>ROUND(I430*H430,2)</f>
        <v>0</v>
      </c>
      <c r="K430" s="188" t="s">
        <v>134</v>
      </c>
      <c r="L430" s="61"/>
      <c r="M430" s="193" t="s">
        <v>21</v>
      </c>
      <c r="N430" s="259" t="s">
        <v>42</v>
      </c>
      <c r="O430" s="260"/>
      <c r="P430" s="261">
        <f>O430*H430</f>
        <v>0</v>
      </c>
      <c r="Q430" s="261">
        <v>0</v>
      </c>
      <c r="R430" s="261">
        <f>Q430*H430</f>
        <v>0</v>
      </c>
      <c r="S430" s="261">
        <v>0</v>
      </c>
      <c r="T430" s="262">
        <f>S430*H430</f>
        <v>0</v>
      </c>
      <c r="AR430" s="24" t="s">
        <v>434</v>
      </c>
      <c r="AT430" s="24" t="s">
        <v>130</v>
      </c>
      <c r="AU430" s="24" t="s">
        <v>76</v>
      </c>
      <c r="AY430" s="24" t="s">
        <v>127</v>
      </c>
      <c r="BE430" s="197">
        <f>IF(N430="základní",J430,0)</f>
        <v>0</v>
      </c>
      <c r="BF430" s="197">
        <f>IF(N430="snížená",J430,0)</f>
        <v>0</v>
      </c>
      <c r="BG430" s="197">
        <f>IF(N430="zákl. přenesená",J430,0)</f>
        <v>0</v>
      </c>
      <c r="BH430" s="197">
        <f>IF(N430="sníž. přenesená",J430,0)</f>
        <v>0</v>
      </c>
      <c r="BI430" s="197">
        <f>IF(N430="nulová",J430,0)</f>
        <v>0</v>
      </c>
      <c r="BJ430" s="24" t="s">
        <v>76</v>
      </c>
      <c r="BK430" s="197">
        <f>ROUND(I430*H430,2)</f>
        <v>0</v>
      </c>
      <c r="BL430" s="24" t="s">
        <v>434</v>
      </c>
      <c r="BM430" s="24" t="s">
        <v>443</v>
      </c>
    </row>
    <row r="431" spans="2:65" s="1" customFormat="1" ht="6.95" customHeight="1">
      <c r="B431" s="56"/>
      <c r="C431" s="57"/>
      <c r="D431" s="57"/>
      <c r="E431" s="57"/>
      <c r="F431" s="57"/>
      <c r="G431" s="57"/>
      <c r="H431" s="57"/>
      <c r="I431" s="133"/>
      <c r="J431" s="57"/>
      <c r="K431" s="57"/>
      <c r="L431" s="61"/>
    </row>
  </sheetData>
  <sheetProtection password="CC35" sheet="1" objects="1" scenarios="1" formatCells="0" formatColumns="0" formatRows="0" sort="0" autoFilter="0"/>
  <autoFilter ref="C82:K430"/>
  <mergeCells count="6">
    <mergeCell ref="E75:H75"/>
    <mergeCell ref="G1:H1"/>
    <mergeCell ref="L2:V2"/>
    <mergeCell ref="E7:H7"/>
    <mergeCell ref="E22:H22"/>
    <mergeCell ref="E43:H43"/>
  </mergeCells>
  <phoneticPr fontId="49" type="noConversion"/>
  <hyperlinks>
    <hyperlink ref="F1:G1" location="C2" display="1) Krycí list soupisu"/>
    <hyperlink ref="G1:H1" location="C50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640625" style="263" customWidth="1"/>
    <col min="7" max="7" width="5" style="263" customWidth="1"/>
    <col min="8" max="8" width="77.83203125" style="263" customWidth="1"/>
    <col min="9" max="10" width="20" style="263" customWidth="1"/>
    <col min="11" max="11" width="1.6640625" style="263" customWidth="1"/>
  </cols>
  <sheetData>
    <row r="1" spans="2:11" ht="37.5" customHeight="1"/>
    <row r="2" spans="2:1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5" customFormat="1" ht="45" customHeight="1">
      <c r="B3" s="267"/>
      <c r="C3" s="386" t="s">
        <v>444</v>
      </c>
      <c r="D3" s="386"/>
      <c r="E3" s="386"/>
      <c r="F3" s="386"/>
      <c r="G3" s="386"/>
      <c r="H3" s="386"/>
      <c r="I3" s="386"/>
      <c r="J3" s="386"/>
      <c r="K3" s="268"/>
    </row>
    <row r="4" spans="2:11" ht="25.5" customHeight="1">
      <c r="B4" s="269"/>
      <c r="C4" s="388" t="s">
        <v>445</v>
      </c>
      <c r="D4" s="388"/>
      <c r="E4" s="388"/>
      <c r="F4" s="388"/>
      <c r="G4" s="388"/>
      <c r="H4" s="388"/>
      <c r="I4" s="388"/>
      <c r="J4" s="388"/>
      <c r="K4" s="270"/>
    </row>
    <row r="5" spans="2:1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ht="15" customHeight="1">
      <c r="B6" s="269"/>
      <c r="C6" s="383" t="s">
        <v>446</v>
      </c>
      <c r="D6" s="383"/>
      <c r="E6" s="383"/>
      <c r="F6" s="383"/>
      <c r="G6" s="383"/>
      <c r="H6" s="383"/>
      <c r="I6" s="383"/>
      <c r="J6" s="383"/>
      <c r="K6" s="270"/>
    </row>
    <row r="7" spans="2:11" ht="15" customHeight="1">
      <c r="B7" s="273"/>
      <c r="C7" s="383" t="s">
        <v>447</v>
      </c>
      <c r="D7" s="383"/>
      <c r="E7" s="383"/>
      <c r="F7" s="383"/>
      <c r="G7" s="383"/>
      <c r="H7" s="383"/>
      <c r="I7" s="383"/>
      <c r="J7" s="383"/>
      <c r="K7" s="270"/>
    </row>
    <row r="8" spans="2:1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ht="15" customHeight="1">
      <c r="B9" s="273"/>
      <c r="C9" s="383" t="s">
        <v>448</v>
      </c>
      <c r="D9" s="383"/>
      <c r="E9" s="383"/>
      <c r="F9" s="383"/>
      <c r="G9" s="383"/>
      <c r="H9" s="383"/>
      <c r="I9" s="383"/>
      <c r="J9" s="383"/>
      <c r="K9" s="270"/>
    </row>
    <row r="10" spans="2:11" ht="15" customHeight="1">
      <c r="B10" s="273"/>
      <c r="C10" s="272"/>
      <c r="D10" s="383" t="s">
        <v>449</v>
      </c>
      <c r="E10" s="383"/>
      <c r="F10" s="383"/>
      <c r="G10" s="383"/>
      <c r="H10" s="383"/>
      <c r="I10" s="383"/>
      <c r="J10" s="383"/>
      <c r="K10" s="270"/>
    </row>
    <row r="11" spans="2:11" ht="15" customHeight="1">
      <c r="B11" s="273"/>
      <c r="C11" s="274"/>
      <c r="D11" s="383" t="s">
        <v>450</v>
      </c>
      <c r="E11" s="383"/>
      <c r="F11" s="383"/>
      <c r="G11" s="383"/>
      <c r="H11" s="383"/>
      <c r="I11" s="383"/>
      <c r="J11" s="383"/>
      <c r="K11" s="270"/>
    </row>
    <row r="12" spans="2:11" ht="12.75" customHeight="1">
      <c r="B12" s="273"/>
      <c r="C12" s="274"/>
      <c r="D12" s="274"/>
      <c r="E12" s="274"/>
      <c r="F12" s="274"/>
      <c r="G12" s="274"/>
      <c r="H12" s="274"/>
      <c r="I12" s="274"/>
      <c r="J12" s="274"/>
      <c r="K12" s="270"/>
    </row>
    <row r="13" spans="2:11" ht="15" customHeight="1">
      <c r="B13" s="273"/>
      <c r="C13" s="274"/>
      <c r="D13" s="383" t="s">
        <v>451</v>
      </c>
      <c r="E13" s="383"/>
      <c r="F13" s="383"/>
      <c r="G13" s="383"/>
      <c r="H13" s="383"/>
      <c r="I13" s="383"/>
      <c r="J13" s="383"/>
      <c r="K13" s="270"/>
    </row>
    <row r="14" spans="2:11" ht="15" customHeight="1">
      <c r="B14" s="273"/>
      <c r="C14" s="274"/>
      <c r="D14" s="383" t="s">
        <v>452</v>
      </c>
      <c r="E14" s="383"/>
      <c r="F14" s="383"/>
      <c r="G14" s="383"/>
      <c r="H14" s="383"/>
      <c r="I14" s="383"/>
      <c r="J14" s="383"/>
      <c r="K14" s="270"/>
    </row>
    <row r="15" spans="2:11" ht="15" customHeight="1">
      <c r="B15" s="273"/>
      <c r="C15" s="274"/>
      <c r="D15" s="383" t="s">
        <v>453</v>
      </c>
      <c r="E15" s="383"/>
      <c r="F15" s="383"/>
      <c r="G15" s="383"/>
      <c r="H15" s="383"/>
      <c r="I15" s="383"/>
      <c r="J15" s="383"/>
      <c r="K15" s="270"/>
    </row>
    <row r="16" spans="2:11" ht="15" customHeight="1">
      <c r="B16" s="273"/>
      <c r="C16" s="274"/>
      <c r="D16" s="274"/>
      <c r="E16" s="275" t="s">
        <v>75</v>
      </c>
      <c r="F16" s="383" t="s">
        <v>454</v>
      </c>
      <c r="G16" s="383"/>
      <c r="H16" s="383"/>
      <c r="I16" s="383"/>
      <c r="J16" s="383"/>
      <c r="K16" s="270"/>
    </row>
    <row r="17" spans="2:11" ht="15" customHeight="1">
      <c r="B17" s="273"/>
      <c r="C17" s="274"/>
      <c r="D17" s="274"/>
      <c r="E17" s="275" t="s">
        <v>455</v>
      </c>
      <c r="F17" s="383" t="s">
        <v>456</v>
      </c>
      <c r="G17" s="383"/>
      <c r="H17" s="383"/>
      <c r="I17" s="383"/>
      <c r="J17" s="383"/>
      <c r="K17" s="270"/>
    </row>
    <row r="18" spans="2:11" ht="15" customHeight="1">
      <c r="B18" s="273"/>
      <c r="C18" s="274"/>
      <c r="D18" s="274"/>
      <c r="E18" s="275" t="s">
        <v>457</v>
      </c>
      <c r="F18" s="383" t="s">
        <v>458</v>
      </c>
      <c r="G18" s="383"/>
      <c r="H18" s="383"/>
      <c r="I18" s="383"/>
      <c r="J18" s="383"/>
      <c r="K18" s="270"/>
    </row>
    <row r="19" spans="2:11" ht="15" customHeight="1">
      <c r="B19" s="273"/>
      <c r="C19" s="274"/>
      <c r="D19" s="274"/>
      <c r="E19" s="275" t="s">
        <v>459</v>
      </c>
      <c r="F19" s="383" t="s">
        <v>460</v>
      </c>
      <c r="G19" s="383"/>
      <c r="H19" s="383"/>
      <c r="I19" s="383"/>
      <c r="J19" s="383"/>
      <c r="K19" s="270"/>
    </row>
    <row r="20" spans="2:11" ht="15" customHeight="1">
      <c r="B20" s="273"/>
      <c r="C20" s="274"/>
      <c r="D20" s="274"/>
      <c r="E20" s="275" t="s">
        <v>461</v>
      </c>
      <c r="F20" s="383" t="s">
        <v>462</v>
      </c>
      <c r="G20" s="383"/>
      <c r="H20" s="383"/>
      <c r="I20" s="383"/>
      <c r="J20" s="383"/>
      <c r="K20" s="270"/>
    </row>
    <row r="21" spans="2:11" ht="15" customHeight="1">
      <c r="B21" s="273"/>
      <c r="C21" s="274"/>
      <c r="D21" s="274"/>
      <c r="E21" s="275" t="s">
        <v>463</v>
      </c>
      <c r="F21" s="383" t="s">
        <v>464</v>
      </c>
      <c r="G21" s="383"/>
      <c r="H21" s="383"/>
      <c r="I21" s="383"/>
      <c r="J21" s="383"/>
      <c r="K21" s="270"/>
    </row>
    <row r="22" spans="2:11" ht="12.75" customHeight="1">
      <c r="B22" s="273"/>
      <c r="C22" s="274"/>
      <c r="D22" s="274"/>
      <c r="E22" s="274"/>
      <c r="F22" s="274"/>
      <c r="G22" s="274"/>
      <c r="H22" s="274"/>
      <c r="I22" s="274"/>
      <c r="J22" s="274"/>
      <c r="K22" s="270"/>
    </row>
    <row r="23" spans="2:11" ht="15" customHeight="1">
      <c r="B23" s="273"/>
      <c r="C23" s="383" t="s">
        <v>465</v>
      </c>
      <c r="D23" s="383"/>
      <c r="E23" s="383"/>
      <c r="F23" s="383"/>
      <c r="G23" s="383"/>
      <c r="H23" s="383"/>
      <c r="I23" s="383"/>
      <c r="J23" s="383"/>
      <c r="K23" s="270"/>
    </row>
    <row r="24" spans="2:11" ht="15" customHeight="1">
      <c r="B24" s="273"/>
      <c r="C24" s="383" t="s">
        <v>466</v>
      </c>
      <c r="D24" s="383"/>
      <c r="E24" s="383"/>
      <c r="F24" s="383"/>
      <c r="G24" s="383"/>
      <c r="H24" s="383"/>
      <c r="I24" s="383"/>
      <c r="J24" s="383"/>
      <c r="K24" s="270"/>
    </row>
    <row r="25" spans="2:11" ht="15" customHeight="1">
      <c r="B25" s="273"/>
      <c r="C25" s="272"/>
      <c r="D25" s="383" t="s">
        <v>467</v>
      </c>
      <c r="E25" s="383"/>
      <c r="F25" s="383"/>
      <c r="G25" s="383"/>
      <c r="H25" s="383"/>
      <c r="I25" s="383"/>
      <c r="J25" s="383"/>
      <c r="K25" s="270"/>
    </row>
    <row r="26" spans="2:11" ht="15" customHeight="1">
      <c r="B26" s="273"/>
      <c r="C26" s="274"/>
      <c r="D26" s="383" t="s">
        <v>468</v>
      </c>
      <c r="E26" s="383"/>
      <c r="F26" s="383"/>
      <c r="G26" s="383"/>
      <c r="H26" s="383"/>
      <c r="I26" s="383"/>
      <c r="J26" s="383"/>
      <c r="K26" s="270"/>
    </row>
    <row r="27" spans="2:11" ht="12.75" customHeight="1">
      <c r="B27" s="273"/>
      <c r="C27" s="274"/>
      <c r="D27" s="274"/>
      <c r="E27" s="274"/>
      <c r="F27" s="274"/>
      <c r="G27" s="274"/>
      <c r="H27" s="274"/>
      <c r="I27" s="274"/>
      <c r="J27" s="274"/>
      <c r="K27" s="270"/>
    </row>
    <row r="28" spans="2:11" ht="15" customHeight="1">
      <c r="B28" s="273"/>
      <c r="C28" s="274"/>
      <c r="D28" s="383" t="s">
        <v>469</v>
      </c>
      <c r="E28" s="383"/>
      <c r="F28" s="383"/>
      <c r="G28" s="383"/>
      <c r="H28" s="383"/>
      <c r="I28" s="383"/>
      <c r="J28" s="383"/>
      <c r="K28" s="270"/>
    </row>
    <row r="29" spans="2:11" ht="15" customHeight="1">
      <c r="B29" s="273"/>
      <c r="C29" s="274"/>
      <c r="D29" s="383" t="s">
        <v>470</v>
      </c>
      <c r="E29" s="383"/>
      <c r="F29" s="383"/>
      <c r="G29" s="383"/>
      <c r="H29" s="383"/>
      <c r="I29" s="383"/>
      <c r="J29" s="383"/>
      <c r="K29" s="270"/>
    </row>
    <row r="30" spans="2:11" ht="12.75" customHeight="1">
      <c r="B30" s="273"/>
      <c r="C30" s="274"/>
      <c r="D30" s="274"/>
      <c r="E30" s="274"/>
      <c r="F30" s="274"/>
      <c r="G30" s="274"/>
      <c r="H30" s="274"/>
      <c r="I30" s="274"/>
      <c r="J30" s="274"/>
      <c r="K30" s="270"/>
    </row>
    <row r="31" spans="2:11" ht="15" customHeight="1">
      <c r="B31" s="273"/>
      <c r="C31" s="274"/>
      <c r="D31" s="383" t="s">
        <v>471</v>
      </c>
      <c r="E31" s="383"/>
      <c r="F31" s="383"/>
      <c r="G31" s="383"/>
      <c r="H31" s="383"/>
      <c r="I31" s="383"/>
      <c r="J31" s="383"/>
      <c r="K31" s="270"/>
    </row>
    <row r="32" spans="2:11" ht="15" customHeight="1">
      <c r="B32" s="273"/>
      <c r="C32" s="274"/>
      <c r="D32" s="383" t="s">
        <v>472</v>
      </c>
      <c r="E32" s="383"/>
      <c r="F32" s="383"/>
      <c r="G32" s="383"/>
      <c r="H32" s="383"/>
      <c r="I32" s="383"/>
      <c r="J32" s="383"/>
      <c r="K32" s="270"/>
    </row>
    <row r="33" spans="2:11" ht="15" customHeight="1">
      <c r="B33" s="273"/>
      <c r="C33" s="274"/>
      <c r="D33" s="383" t="s">
        <v>473</v>
      </c>
      <c r="E33" s="383"/>
      <c r="F33" s="383"/>
      <c r="G33" s="383"/>
      <c r="H33" s="383"/>
      <c r="I33" s="383"/>
      <c r="J33" s="383"/>
      <c r="K33" s="270"/>
    </row>
    <row r="34" spans="2:11" ht="15" customHeight="1">
      <c r="B34" s="273"/>
      <c r="C34" s="274"/>
      <c r="D34" s="272"/>
      <c r="E34" s="276" t="s">
        <v>112</v>
      </c>
      <c r="F34" s="272"/>
      <c r="G34" s="383" t="s">
        <v>474</v>
      </c>
      <c r="H34" s="383"/>
      <c r="I34" s="383"/>
      <c r="J34" s="383"/>
      <c r="K34" s="270"/>
    </row>
    <row r="35" spans="2:11" ht="30.75" customHeight="1">
      <c r="B35" s="273"/>
      <c r="C35" s="274"/>
      <c r="D35" s="272"/>
      <c r="E35" s="276" t="s">
        <v>475</v>
      </c>
      <c r="F35" s="272"/>
      <c r="G35" s="383" t="s">
        <v>476</v>
      </c>
      <c r="H35" s="383"/>
      <c r="I35" s="383"/>
      <c r="J35" s="383"/>
      <c r="K35" s="270"/>
    </row>
    <row r="36" spans="2:11" ht="15" customHeight="1">
      <c r="B36" s="273"/>
      <c r="C36" s="274"/>
      <c r="D36" s="272"/>
      <c r="E36" s="276" t="s">
        <v>52</v>
      </c>
      <c r="F36" s="272"/>
      <c r="G36" s="383" t="s">
        <v>477</v>
      </c>
      <c r="H36" s="383"/>
      <c r="I36" s="383"/>
      <c r="J36" s="383"/>
      <c r="K36" s="270"/>
    </row>
    <row r="37" spans="2:11" ht="15" customHeight="1">
      <c r="B37" s="273"/>
      <c r="C37" s="274"/>
      <c r="D37" s="272"/>
      <c r="E37" s="276" t="s">
        <v>113</v>
      </c>
      <c r="F37" s="272"/>
      <c r="G37" s="383" t="s">
        <v>478</v>
      </c>
      <c r="H37" s="383"/>
      <c r="I37" s="383"/>
      <c r="J37" s="383"/>
      <c r="K37" s="270"/>
    </row>
    <row r="38" spans="2:11" ht="15" customHeight="1">
      <c r="B38" s="273"/>
      <c r="C38" s="274"/>
      <c r="D38" s="272"/>
      <c r="E38" s="276" t="s">
        <v>114</v>
      </c>
      <c r="F38" s="272"/>
      <c r="G38" s="383" t="s">
        <v>479</v>
      </c>
      <c r="H38" s="383"/>
      <c r="I38" s="383"/>
      <c r="J38" s="383"/>
      <c r="K38" s="270"/>
    </row>
    <row r="39" spans="2:11" ht="15" customHeight="1">
      <c r="B39" s="273"/>
      <c r="C39" s="274"/>
      <c r="D39" s="272"/>
      <c r="E39" s="276" t="s">
        <v>115</v>
      </c>
      <c r="F39" s="272"/>
      <c r="G39" s="383" t="s">
        <v>480</v>
      </c>
      <c r="H39" s="383"/>
      <c r="I39" s="383"/>
      <c r="J39" s="383"/>
      <c r="K39" s="270"/>
    </row>
    <row r="40" spans="2:11" ht="15" customHeight="1">
      <c r="B40" s="273"/>
      <c r="C40" s="274"/>
      <c r="D40" s="272"/>
      <c r="E40" s="276" t="s">
        <v>481</v>
      </c>
      <c r="F40" s="272"/>
      <c r="G40" s="383" t="s">
        <v>482</v>
      </c>
      <c r="H40" s="383"/>
      <c r="I40" s="383"/>
      <c r="J40" s="383"/>
      <c r="K40" s="270"/>
    </row>
    <row r="41" spans="2:11" ht="15" customHeight="1">
      <c r="B41" s="273"/>
      <c r="C41" s="274"/>
      <c r="D41" s="272"/>
      <c r="E41" s="276"/>
      <c r="F41" s="272"/>
      <c r="G41" s="383" t="s">
        <v>483</v>
      </c>
      <c r="H41" s="383"/>
      <c r="I41" s="383"/>
      <c r="J41" s="383"/>
      <c r="K41" s="270"/>
    </row>
    <row r="42" spans="2:11" ht="15" customHeight="1">
      <c r="B42" s="273"/>
      <c r="C42" s="274"/>
      <c r="D42" s="272"/>
      <c r="E42" s="276" t="s">
        <v>484</v>
      </c>
      <c r="F42" s="272"/>
      <c r="G42" s="383" t="s">
        <v>485</v>
      </c>
      <c r="H42" s="383"/>
      <c r="I42" s="383"/>
      <c r="J42" s="383"/>
      <c r="K42" s="270"/>
    </row>
    <row r="43" spans="2:11" ht="15" customHeight="1">
      <c r="B43" s="273"/>
      <c r="C43" s="274"/>
      <c r="D43" s="272"/>
      <c r="E43" s="276" t="s">
        <v>117</v>
      </c>
      <c r="F43" s="272"/>
      <c r="G43" s="383" t="s">
        <v>486</v>
      </c>
      <c r="H43" s="383"/>
      <c r="I43" s="383"/>
      <c r="J43" s="383"/>
      <c r="K43" s="270"/>
    </row>
    <row r="44" spans="2:11" ht="12.75" customHeight="1">
      <c r="B44" s="273"/>
      <c r="C44" s="274"/>
      <c r="D44" s="272"/>
      <c r="E44" s="272"/>
      <c r="F44" s="272"/>
      <c r="G44" s="272"/>
      <c r="H44" s="272"/>
      <c r="I44" s="272"/>
      <c r="J44" s="272"/>
      <c r="K44" s="270"/>
    </row>
    <row r="45" spans="2:11" ht="15" customHeight="1">
      <c r="B45" s="273"/>
      <c r="C45" s="274"/>
      <c r="D45" s="383" t="s">
        <v>487</v>
      </c>
      <c r="E45" s="383"/>
      <c r="F45" s="383"/>
      <c r="G45" s="383"/>
      <c r="H45" s="383"/>
      <c r="I45" s="383"/>
      <c r="J45" s="383"/>
      <c r="K45" s="270"/>
    </row>
    <row r="46" spans="2:11" ht="15" customHeight="1">
      <c r="B46" s="273"/>
      <c r="C46" s="274"/>
      <c r="D46" s="274"/>
      <c r="E46" s="383" t="s">
        <v>488</v>
      </c>
      <c r="F46" s="383"/>
      <c r="G46" s="383"/>
      <c r="H46" s="383"/>
      <c r="I46" s="383"/>
      <c r="J46" s="383"/>
      <c r="K46" s="270"/>
    </row>
    <row r="47" spans="2:11" ht="15" customHeight="1">
      <c r="B47" s="273"/>
      <c r="C47" s="274"/>
      <c r="D47" s="274"/>
      <c r="E47" s="383" t="s">
        <v>489</v>
      </c>
      <c r="F47" s="383"/>
      <c r="G47" s="383"/>
      <c r="H47" s="383"/>
      <c r="I47" s="383"/>
      <c r="J47" s="383"/>
      <c r="K47" s="270"/>
    </row>
    <row r="48" spans="2:11" ht="15" customHeight="1">
      <c r="B48" s="273"/>
      <c r="C48" s="274"/>
      <c r="D48" s="274"/>
      <c r="E48" s="383" t="s">
        <v>490</v>
      </c>
      <c r="F48" s="383"/>
      <c r="G48" s="383"/>
      <c r="H48" s="383"/>
      <c r="I48" s="383"/>
      <c r="J48" s="383"/>
      <c r="K48" s="270"/>
    </row>
    <row r="49" spans="2:11" ht="15" customHeight="1">
      <c r="B49" s="273"/>
      <c r="C49" s="274"/>
      <c r="D49" s="383" t="s">
        <v>491</v>
      </c>
      <c r="E49" s="383"/>
      <c r="F49" s="383"/>
      <c r="G49" s="383"/>
      <c r="H49" s="383"/>
      <c r="I49" s="383"/>
      <c r="J49" s="383"/>
      <c r="K49" s="270"/>
    </row>
    <row r="50" spans="2:11" ht="25.5" customHeight="1">
      <c r="B50" s="269"/>
      <c r="C50" s="388" t="s">
        <v>492</v>
      </c>
      <c r="D50" s="388"/>
      <c r="E50" s="388"/>
      <c r="F50" s="388"/>
      <c r="G50" s="388"/>
      <c r="H50" s="388"/>
      <c r="I50" s="388"/>
      <c r="J50" s="388"/>
      <c r="K50" s="270"/>
    </row>
    <row r="51" spans="2:11" ht="5.25" customHeight="1">
      <c r="B51" s="269"/>
      <c r="C51" s="271"/>
      <c r="D51" s="271"/>
      <c r="E51" s="271"/>
      <c r="F51" s="271"/>
      <c r="G51" s="271"/>
      <c r="H51" s="271"/>
      <c r="I51" s="271"/>
      <c r="J51" s="271"/>
      <c r="K51" s="270"/>
    </row>
    <row r="52" spans="2:11" ht="15" customHeight="1">
      <c r="B52" s="269"/>
      <c r="C52" s="383" t="s">
        <v>493</v>
      </c>
      <c r="D52" s="383"/>
      <c r="E52" s="383"/>
      <c r="F52" s="383"/>
      <c r="G52" s="383"/>
      <c r="H52" s="383"/>
      <c r="I52" s="383"/>
      <c r="J52" s="383"/>
      <c r="K52" s="270"/>
    </row>
    <row r="53" spans="2:11" ht="15" customHeight="1">
      <c r="B53" s="269"/>
      <c r="C53" s="383" t="s">
        <v>494</v>
      </c>
      <c r="D53" s="383"/>
      <c r="E53" s="383"/>
      <c r="F53" s="383"/>
      <c r="G53" s="383"/>
      <c r="H53" s="383"/>
      <c r="I53" s="383"/>
      <c r="J53" s="383"/>
      <c r="K53" s="270"/>
    </row>
    <row r="54" spans="2:11" ht="12.75" customHeight="1">
      <c r="B54" s="269"/>
      <c r="C54" s="272"/>
      <c r="D54" s="272"/>
      <c r="E54" s="272"/>
      <c r="F54" s="272"/>
      <c r="G54" s="272"/>
      <c r="H54" s="272"/>
      <c r="I54" s="272"/>
      <c r="J54" s="272"/>
      <c r="K54" s="270"/>
    </row>
    <row r="55" spans="2:11" ht="15" customHeight="1">
      <c r="B55" s="269"/>
      <c r="C55" s="383" t="s">
        <v>495</v>
      </c>
      <c r="D55" s="383"/>
      <c r="E55" s="383"/>
      <c r="F55" s="383"/>
      <c r="G55" s="383"/>
      <c r="H55" s="383"/>
      <c r="I55" s="383"/>
      <c r="J55" s="383"/>
      <c r="K55" s="270"/>
    </row>
    <row r="56" spans="2:11" ht="15" customHeight="1">
      <c r="B56" s="269"/>
      <c r="C56" s="274"/>
      <c r="D56" s="383" t="s">
        <v>496</v>
      </c>
      <c r="E56" s="383"/>
      <c r="F56" s="383"/>
      <c r="G56" s="383"/>
      <c r="H56" s="383"/>
      <c r="I56" s="383"/>
      <c r="J56" s="383"/>
      <c r="K56" s="270"/>
    </row>
    <row r="57" spans="2:11" ht="15" customHeight="1">
      <c r="B57" s="269"/>
      <c r="C57" s="274"/>
      <c r="D57" s="383" t="s">
        <v>497</v>
      </c>
      <c r="E57" s="383"/>
      <c r="F57" s="383"/>
      <c r="G57" s="383"/>
      <c r="H57" s="383"/>
      <c r="I57" s="383"/>
      <c r="J57" s="383"/>
      <c r="K57" s="270"/>
    </row>
    <row r="58" spans="2:11" ht="15" customHeight="1">
      <c r="B58" s="269"/>
      <c r="C58" s="274"/>
      <c r="D58" s="383" t="s">
        <v>498</v>
      </c>
      <c r="E58" s="383"/>
      <c r="F58" s="383"/>
      <c r="G58" s="383"/>
      <c r="H58" s="383"/>
      <c r="I58" s="383"/>
      <c r="J58" s="383"/>
      <c r="K58" s="270"/>
    </row>
    <row r="59" spans="2:11" ht="15" customHeight="1">
      <c r="B59" s="269"/>
      <c r="C59" s="274"/>
      <c r="D59" s="383" t="s">
        <v>499</v>
      </c>
      <c r="E59" s="383"/>
      <c r="F59" s="383"/>
      <c r="G59" s="383"/>
      <c r="H59" s="383"/>
      <c r="I59" s="383"/>
      <c r="J59" s="383"/>
      <c r="K59" s="270"/>
    </row>
    <row r="60" spans="2:11" ht="15" customHeight="1">
      <c r="B60" s="269"/>
      <c r="C60" s="274"/>
      <c r="D60" s="387" t="s">
        <v>500</v>
      </c>
      <c r="E60" s="387"/>
      <c r="F60" s="387"/>
      <c r="G60" s="387"/>
      <c r="H60" s="387"/>
      <c r="I60" s="387"/>
      <c r="J60" s="387"/>
      <c r="K60" s="270"/>
    </row>
    <row r="61" spans="2:11" ht="15" customHeight="1">
      <c r="B61" s="269"/>
      <c r="C61" s="274"/>
      <c r="D61" s="383" t="s">
        <v>501</v>
      </c>
      <c r="E61" s="383"/>
      <c r="F61" s="383"/>
      <c r="G61" s="383"/>
      <c r="H61" s="383"/>
      <c r="I61" s="383"/>
      <c r="J61" s="383"/>
      <c r="K61" s="270"/>
    </row>
    <row r="62" spans="2:11" ht="12.75" customHeight="1">
      <c r="B62" s="269"/>
      <c r="C62" s="274"/>
      <c r="D62" s="274"/>
      <c r="E62" s="277"/>
      <c r="F62" s="274"/>
      <c r="G62" s="274"/>
      <c r="H62" s="274"/>
      <c r="I62" s="274"/>
      <c r="J62" s="274"/>
      <c r="K62" s="270"/>
    </row>
    <row r="63" spans="2:11" ht="15" customHeight="1">
      <c r="B63" s="269"/>
      <c r="C63" s="274"/>
      <c r="D63" s="383" t="s">
        <v>502</v>
      </c>
      <c r="E63" s="383"/>
      <c r="F63" s="383"/>
      <c r="G63" s="383"/>
      <c r="H63" s="383"/>
      <c r="I63" s="383"/>
      <c r="J63" s="383"/>
      <c r="K63" s="270"/>
    </row>
    <row r="64" spans="2:11" ht="15" customHeight="1">
      <c r="B64" s="269"/>
      <c r="C64" s="274"/>
      <c r="D64" s="387" t="s">
        <v>503</v>
      </c>
      <c r="E64" s="387"/>
      <c r="F64" s="387"/>
      <c r="G64" s="387"/>
      <c r="H64" s="387"/>
      <c r="I64" s="387"/>
      <c r="J64" s="387"/>
      <c r="K64" s="270"/>
    </row>
    <row r="65" spans="2:11" ht="15" customHeight="1">
      <c r="B65" s="269"/>
      <c r="C65" s="274"/>
      <c r="D65" s="383" t="s">
        <v>504</v>
      </c>
      <c r="E65" s="383"/>
      <c r="F65" s="383"/>
      <c r="G65" s="383"/>
      <c r="H65" s="383"/>
      <c r="I65" s="383"/>
      <c r="J65" s="383"/>
      <c r="K65" s="270"/>
    </row>
    <row r="66" spans="2:11" ht="15" customHeight="1">
      <c r="B66" s="269"/>
      <c r="C66" s="274"/>
      <c r="D66" s="383" t="s">
        <v>505</v>
      </c>
      <c r="E66" s="383"/>
      <c r="F66" s="383"/>
      <c r="G66" s="383"/>
      <c r="H66" s="383"/>
      <c r="I66" s="383"/>
      <c r="J66" s="383"/>
      <c r="K66" s="270"/>
    </row>
    <row r="67" spans="2:11" ht="15" customHeight="1">
      <c r="B67" s="269"/>
      <c r="C67" s="274"/>
      <c r="D67" s="383" t="s">
        <v>506</v>
      </c>
      <c r="E67" s="383"/>
      <c r="F67" s="383"/>
      <c r="G67" s="383"/>
      <c r="H67" s="383"/>
      <c r="I67" s="383"/>
      <c r="J67" s="383"/>
      <c r="K67" s="270"/>
    </row>
    <row r="68" spans="2:11" ht="15" customHeight="1">
      <c r="B68" s="269"/>
      <c r="C68" s="274"/>
      <c r="D68" s="383" t="s">
        <v>507</v>
      </c>
      <c r="E68" s="383"/>
      <c r="F68" s="383"/>
      <c r="G68" s="383"/>
      <c r="H68" s="383"/>
      <c r="I68" s="383"/>
      <c r="J68" s="383"/>
      <c r="K68" s="270"/>
    </row>
    <row r="69" spans="2:11" ht="12.75" customHeight="1">
      <c r="B69" s="278"/>
      <c r="C69" s="279"/>
      <c r="D69" s="279"/>
      <c r="E69" s="279"/>
      <c r="F69" s="279"/>
      <c r="G69" s="279"/>
      <c r="H69" s="279"/>
      <c r="I69" s="279"/>
      <c r="J69" s="279"/>
      <c r="K69" s="280"/>
    </row>
    <row r="70" spans="2:11" ht="18.75" customHeight="1">
      <c r="B70" s="281"/>
      <c r="C70" s="281"/>
      <c r="D70" s="281"/>
      <c r="E70" s="281"/>
      <c r="F70" s="281"/>
      <c r="G70" s="281"/>
      <c r="H70" s="281"/>
      <c r="I70" s="281"/>
      <c r="J70" s="281"/>
      <c r="K70" s="282"/>
    </row>
    <row r="71" spans="2:11" ht="18.75" customHeight="1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spans="2:11" ht="7.5" customHeight="1">
      <c r="B72" s="283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ht="45" customHeight="1">
      <c r="B73" s="286"/>
      <c r="C73" s="384" t="s">
        <v>82</v>
      </c>
      <c r="D73" s="384"/>
      <c r="E73" s="384"/>
      <c r="F73" s="384"/>
      <c r="G73" s="384"/>
      <c r="H73" s="384"/>
      <c r="I73" s="384"/>
      <c r="J73" s="384"/>
      <c r="K73" s="287"/>
    </row>
    <row r="74" spans="2:11" ht="17.25" customHeight="1">
      <c r="B74" s="286"/>
      <c r="C74" s="288" t="s">
        <v>508</v>
      </c>
      <c r="D74" s="288"/>
      <c r="E74" s="288"/>
      <c r="F74" s="288" t="s">
        <v>509</v>
      </c>
      <c r="G74" s="289"/>
      <c r="H74" s="288" t="s">
        <v>113</v>
      </c>
      <c r="I74" s="288" t="s">
        <v>56</v>
      </c>
      <c r="J74" s="288" t="s">
        <v>510</v>
      </c>
      <c r="K74" s="287"/>
    </row>
    <row r="75" spans="2:11" ht="17.25" customHeight="1">
      <c r="B75" s="286"/>
      <c r="C75" s="290" t="s">
        <v>511</v>
      </c>
      <c r="D75" s="290"/>
      <c r="E75" s="290"/>
      <c r="F75" s="291" t="s">
        <v>512</v>
      </c>
      <c r="G75" s="292"/>
      <c r="H75" s="290"/>
      <c r="I75" s="290"/>
      <c r="J75" s="290" t="s">
        <v>513</v>
      </c>
      <c r="K75" s="287"/>
    </row>
    <row r="76" spans="2:11" ht="5.25" customHeight="1">
      <c r="B76" s="286"/>
      <c r="C76" s="293"/>
      <c r="D76" s="293"/>
      <c r="E76" s="293"/>
      <c r="F76" s="293"/>
      <c r="G76" s="294"/>
      <c r="H76" s="293"/>
      <c r="I76" s="293"/>
      <c r="J76" s="293"/>
      <c r="K76" s="287"/>
    </row>
    <row r="77" spans="2:11" ht="15" customHeight="1">
      <c r="B77" s="286"/>
      <c r="C77" s="276" t="s">
        <v>52</v>
      </c>
      <c r="D77" s="293"/>
      <c r="E77" s="293"/>
      <c r="F77" s="295" t="s">
        <v>514</v>
      </c>
      <c r="G77" s="294"/>
      <c r="H77" s="276" t="s">
        <v>515</v>
      </c>
      <c r="I77" s="276" t="s">
        <v>516</v>
      </c>
      <c r="J77" s="276">
        <v>20</v>
      </c>
      <c r="K77" s="287"/>
    </row>
    <row r="78" spans="2:11" ht="15" customHeight="1">
      <c r="B78" s="286"/>
      <c r="C78" s="276" t="s">
        <v>517</v>
      </c>
      <c r="D78" s="276"/>
      <c r="E78" s="276"/>
      <c r="F78" s="295" t="s">
        <v>514</v>
      </c>
      <c r="G78" s="294"/>
      <c r="H78" s="276" t="s">
        <v>518</v>
      </c>
      <c r="I78" s="276" t="s">
        <v>516</v>
      </c>
      <c r="J78" s="276">
        <v>120</v>
      </c>
      <c r="K78" s="287"/>
    </row>
    <row r="79" spans="2:11" ht="15" customHeight="1">
      <c r="B79" s="296"/>
      <c r="C79" s="276" t="s">
        <v>519</v>
      </c>
      <c r="D79" s="276"/>
      <c r="E79" s="276"/>
      <c r="F79" s="295" t="s">
        <v>520</v>
      </c>
      <c r="G79" s="294"/>
      <c r="H79" s="276" t="s">
        <v>521</v>
      </c>
      <c r="I79" s="276" t="s">
        <v>516</v>
      </c>
      <c r="J79" s="276">
        <v>50</v>
      </c>
      <c r="K79" s="287"/>
    </row>
    <row r="80" spans="2:11" ht="15" customHeight="1">
      <c r="B80" s="296"/>
      <c r="C80" s="276" t="s">
        <v>522</v>
      </c>
      <c r="D80" s="276"/>
      <c r="E80" s="276"/>
      <c r="F80" s="295" t="s">
        <v>514</v>
      </c>
      <c r="G80" s="294"/>
      <c r="H80" s="276" t="s">
        <v>523</v>
      </c>
      <c r="I80" s="276" t="s">
        <v>524</v>
      </c>
      <c r="J80" s="276"/>
      <c r="K80" s="287"/>
    </row>
    <row r="81" spans="2:11" ht="15" customHeight="1">
      <c r="B81" s="296"/>
      <c r="C81" s="297" t="s">
        <v>525</v>
      </c>
      <c r="D81" s="297"/>
      <c r="E81" s="297"/>
      <c r="F81" s="298" t="s">
        <v>520</v>
      </c>
      <c r="G81" s="297"/>
      <c r="H81" s="297" t="s">
        <v>526</v>
      </c>
      <c r="I81" s="297" t="s">
        <v>516</v>
      </c>
      <c r="J81" s="297">
        <v>15</v>
      </c>
      <c r="K81" s="287"/>
    </row>
    <row r="82" spans="2:11" ht="15" customHeight="1">
      <c r="B82" s="296"/>
      <c r="C82" s="297" t="s">
        <v>527</v>
      </c>
      <c r="D82" s="297"/>
      <c r="E82" s="297"/>
      <c r="F82" s="298" t="s">
        <v>520</v>
      </c>
      <c r="G82" s="297"/>
      <c r="H82" s="297" t="s">
        <v>528</v>
      </c>
      <c r="I82" s="297" t="s">
        <v>516</v>
      </c>
      <c r="J82" s="297">
        <v>15</v>
      </c>
      <c r="K82" s="287"/>
    </row>
    <row r="83" spans="2:11" ht="15" customHeight="1">
      <c r="B83" s="296"/>
      <c r="C83" s="297" t="s">
        <v>529</v>
      </c>
      <c r="D83" s="297"/>
      <c r="E83" s="297"/>
      <c r="F83" s="298" t="s">
        <v>520</v>
      </c>
      <c r="G83" s="297"/>
      <c r="H83" s="297" t="s">
        <v>530</v>
      </c>
      <c r="I83" s="297" t="s">
        <v>516</v>
      </c>
      <c r="J83" s="297">
        <v>20</v>
      </c>
      <c r="K83" s="287"/>
    </row>
    <row r="84" spans="2:11" ht="15" customHeight="1">
      <c r="B84" s="296"/>
      <c r="C84" s="297" t="s">
        <v>531</v>
      </c>
      <c r="D84" s="297"/>
      <c r="E84" s="297"/>
      <c r="F84" s="298" t="s">
        <v>520</v>
      </c>
      <c r="G84" s="297"/>
      <c r="H84" s="297" t="s">
        <v>532</v>
      </c>
      <c r="I84" s="297" t="s">
        <v>516</v>
      </c>
      <c r="J84" s="297">
        <v>20</v>
      </c>
      <c r="K84" s="287"/>
    </row>
    <row r="85" spans="2:11" ht="15" customHeight="1">
      <c r="B85" s="296"/>
      <c r="C85" s="276" t="s">
        <v>533</v>
      </c>
      <c r="D85" s="276"/>
      <c r="E85" s="276"/>
      <c r="F85" s="295" t="s">
        <v>520</v>
      </c>
      <c r="G85" s="294"/>
      <c r="H85" s="276" t="s">
        <v>534</v>
      </c>
      <c r="I85" s="276" t="s">
        <v>516</v>
      </c>
      <c r="J85" s="276">
        <v>50</v>
      </c>
      <c r="K85" s="287"/>
    </row>
    <row r="86" spans="2:11" ht="15" customHeight="1">
      <c r="B86" s="296"/>
      <c r="C86" s="276" t="s">
        <v>535</v>
      </c>
      <c r="D86" s="276"/>
      <c r="E86" s="276"/>
      <c r="F86" s="295" t="s">
        <v>520</v>
      </c>
      <c r="G86" s="294"/>
      <c r="H86" s="276" t="s">
        <v>536</v>
      </c>
      <c r="I86" s="276" t="s">
        <v>516</v>
      </c>
      <c r="J86" s="276">
        <v>20</v>
      </c>
      <c r="K86" s="287"/>
    </row>
    <row r="87" spans="2:11" ht="15" customHeight="1">
      <c r="B87" s="296"/>
      <c r="C87" s="276" t="s">
        <v>537</v>
      </c>
      <c r="D87" s="276"/>
      <c r="E87" s="276"/>
      <c r="F87" s="295" t="s">
        <v>520</v>
      </c>
      <c r="G87" s="294"/>
      <c r="H87" s="276" t="s">
        <v>538</v>
      </c>
      <c r="I87" s="276" t="s">
        <v>516</v>
      </c>
      <c r="J87" s="276">
        <v>20</v>
      </c>
      <c r="K87" s="287"/>
    </row>
    <row r="88" spans="2:11" ht="15" customHeight="1">
      <c r="B88" s="296"/>
      <c r="C88" s="276" t="s">
        <v>539</v>
      </c>
      <c r="D88" s="276"/>
      <c r="E88" s="276"/>
      <c r="F88" s="295" t="s">
        <v>520</v>
      </c>
      <c r="G88" s="294"/>
      <c r="H88" s="276" t="s">
        <v>540</v>
      </c>
      <c r="I88" s="276" t="s">
        <v>516</v>
      </c>
      <c r="J88" s="276">
        <v>50</v>
      </c>
      <c r="K88" s="287"/>
    </row>
    <row r="89" spans="2:11" ht="15" customHeight="1">
      <c r="B89" s="296"/>
      <c r="C89" s="276" t="s">
        <v>541</v>
      </c>
      <c r="D89" s="276"/>
      <c r="E89" s="276"/>
      <c r="F89" s="295" t="s">
        <v>520</v>
      </c>
      <c r="G89" s="294"/>
      <c r="H89" s="276" t="s">
        <v>541</v>
      </c>
      <c r="I89" s="276" t="s">
        <v>516</v>
      </c>
      <c r="J89" s="276">
        <v>50</v>
      </c>
      <c r="K89" s="287"/>
    </row>
    <row r="90" spans="2:11" ht="15" customHeight="1">
      <c r="B90" s="296"/>
      <c r="C90" s="276" t="s">
        <v>118</v>
      </c>
      <c r="D90" s="276"/>
      <c r="E90" s="276"/>
      <c r="F90" s="295" t="s">
        <v>520</v>
      </c>
      <c r="G90" s="294"/>
      <c r="H90" s="276" t="s">
        <v>542</v>
      </c>
      <c r="I90" s="276" t="s">
        <v>516</v>
      </c>
      <c r="J90" s="276">
        <v>255</v>
      </c>
      <c r="K90" s="287"/>
    </row>
    <row r="91" spans="2:11" ht="15" customHeight="1">
      <c r="B91" s="296"/>
      <c r="C91" s="276" t="s">
        <v>543</v>
      </c>
      <c r="D91" s="276"/>
      <c r="E91" s="276"/>
      <c r="F91" s="295" t="s">
        <v>514</v>
      </c>
      <c r="G91" s="294"/>
      <c r="H91" s="276" t="s">
        <v>544</v>
      </c>
      <c r="I91" s="276" t="s">
        <v>545</v>
      </c>
      <c r="J91" s="276"/>
      <c r="K91" s="287"/>
    </row>
    <row r="92" spans="2:11" ht="15" customHeight="1">
      <c r="B92" s="296"/>
      <c r="C92" s="276" t="s">
        <v>546</v>
      </c>
      <c r="D92" s="276"/>
      <c r="E92" s="276"/>
      <c r="F92" s="295" t="s">
        <v>514</v>
      </c>
      <c r="G92" s="294"/>
      <c r="H92" s="276" t="s">
        <v>547</v>
      </c>
      <c r="I92" s="276" t="s">
        <v>548</v>
      </c>
      <c r="J92" s="276"/>
      <c r="K92" s="287"/>
    </row>
    <row r="93" spans="2:11" ht="15" customHeight="1">
      <c r="B93" s="296"/>
      <c r="C93" s="276" t="s">
        <v>549</v>
      </c>
      <c r="D93" s="276"/>
      <c r="E93" s="276"/>
      <c r="F93" s="295" t="s">
        <v>514</v>
      </c>
      <c r="G93" s="294"/>
      <c r="H93" s="276" t="s">
        <v>549</v>
      </c>
      <c r="I93" s="276" t="s">
        <v>548</v>
      </c>
      <c r="J93" s="276"/>
      <c r="K93" s="287"/>
    </row>
    <row r="94" spans="2:11" ht="15" customHeight="1">
      <c r="B94" s="296"/>
      <c r="C94" s="276" t="s">
        <v>37</v>
      </c>
      <c r="D94" s="276"/>
      <c r="E94" s="276"/>
      <c r="F94" s="295" t="s">
        <v>514</v>
      </c>
      <c r="G94" s="294"/>
      <c r="H94" s="276" t="s">
        <v>550</v>
      </c>
      <c r="I94" s="276" t="s">
        <v>548</v>
      </c>
      <c r="J94" s="276"/>
      <c r="K94" s="287"/>
    </row>
    <row r="95" spans="2:11" ht="15" customHeight="1">
      <c r="B95" s="296"/>
      <c r="C95" s="276" t="s">
        <v>47</v>
      </c>
      <c r="D95" s="276"/>
      <c r="E95" s="276"/>
      <c r="F95" s="295" t="s">
        <v>514</v>
      </c>
      <c r="G95" s="294"/>
      <c r="H95" s="276" t="s">
        <v>551</v>
      </c>
      <c r="I95" s="276" t="s">
        <v>548</v>
      </c>
      <c r="J95" s="276"/>
      <c r="K95" s="287"/>
    </row>
    <row r="96" spans="2:11" ht="15" customHeight="1">
      <c r="B96" s="299"/>
      <c r="C96" s="300"/>
      <c r="D96" s="300"/>
      <c r="E96" s="300"/>
      <c r="F96" s="300"/>
      <c r="G96" s="300"/>
      <c r="H96" s="300"/>
      <c r="I96" s="300"/>
      <c r="J96" s="300"/>
      <c r="K96" s="301"/>
    </row>
    <row r="97" spans="2:11" ht="18.75" customHeight="1">
      <c r="B97" s="302"/>
      <c r="C97" s="303"/>
      <c r="D97" s="303"/>
      <c r="E97" s="303"/>
      <c r="F97" s="303"/>
      <c r="G97" s="303"/>
      <c r="H97" s="303"/>
      <c r="I97" s="303"/>
      <c r="J97" s="303"/>
      <c r="K97" s="302"/>
    </row>
    <row r="98" spans="2:11" ht="18.75" customHeight="1">
      <c r="B98" s="282"/>
      <c r="C98" s="282"/>
      <c r="D98" s="282"/>
      <c r="E98" s="282"/>
      <c r="F98" s="282"/>
      <c r="G98" s="282"/>
      <c r="H98" s="282"/>
      <c r="I98" s="282"/>
      <c r="J98" s="282"/>
      <c r="K98" s="282"/>
    </row>
    <row r="99" spans="2:11" ht="7.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5"/>
    </row>
    <row r="100" spans="2:11" ht="45" customHeight="1">
      <c r="B100" s="286"/>
      <c r="C100" s="384" t="s">
        <v>552</v>
      </c>
      <c r="D100" s="384"/>
      <c r="E100" s="384"/>
      <c r="F100" s="384"/>
      <c r="G100" s="384"/>
      <c r="H100" s="384"/>
      <c r="I100" s="384"/>
      <c r="J100" s="384"/>
      <c r="K100" s="287"/>
    </row>
    <row r="101" spans="2:11" ht="17.25" customHeight="1">
      <c r="B101" s="286"/>
      <c r="C101" s="288" t="s">
        <v>508</v>
      </c>
      <c r="D101" s="288"/>
      <c r="E101" s="288"/>
      <c r="F101" s="288" t="s">
        <v>509</v>
      </c>
      <c r="G101" s="289"/>
      <c r="H101" s="288" t="s">
        <v>113</v>
      </c>
      <c r="I101" s="288" t="s">
        <v>56</v>
      </c>
      <c r="J101" s="288" t="s">
        <v>510</v>
      </c>
      <c r="K101" s="287"/>
    </row>
    <row r="102" spans="2:11" ht="17.25" customHeight="1">
      <c r="B102" s="286"/>
      <c r="C102" s="290" t="s">
        <v>511</v>
      </c>
      <c r="D102" s="290"/>
      <c r="E102" s="290"/>
      <c r="F102" s="291" t="s">
        <v>512</v>
      </c>
      <c r="G102" s="292"/>
      <c r="H102" s="290"/>
      <c r="I102" s="290"/>
      <c r="J102" s="290" t="s">
        <v>513</v>
      </c>
      <c r="K102" s="287"/>
    </row>
    <row r="103" spans="2:11" ht="5.25" customHeight="1">
      <c r="B103" s="286"/>
      <c r="C103" s="288"/>
      <c r="D103" s="288"/>
      <c r="E103" s="288"/>
      <c r="F103" s="288"/>
      <c r="G103" s="304"/>
      <c r="H103" s="288"/>
      <c r="I103" s="288"/>
      <c r="J103" s="288"/>
      <c r="K103" s="287"/>
    </row>
    <row r="104" spans="2:11" ht="15" customHeight="1">
      <c r="B104" s="286"/>
      <c r="C104" s="276" t="s">
        <v>52</v>
      </c>
      <c r="D104" s="293"/>
      <c r="E104" s="293"/>
      <c r="F104" s="295" t="s">
        <v>514</v>
      </c>
      <c r="G104" s="304"/>
      <c r="H104" s="276" t="s">
        <v>553</v>
      </c>
      <c r="I104" s="276" t="s">
        <v>516</v>
      </c>
      <c r="J104" s="276">
        <v>20</v>
      </c>
      <c r="K104" s="287"/>
    </row>
    <row r="105" spans="2:11" ht="15" customHeight="1">
      <c r="B105" s="286"/>
      <c r="C105" s="276" t="s">
        <v>517</v>
      </c>
      <c r="D105" s="276"/>
      <c r="E105" s="276"/>
      <c r="F105" s="295" t="s">
        <v>514</v>
      </c>
      <c r="G105" s="276"/>
      <c r="H105" s="276" t="s">
        <v>553</v>
      </c>
      <c r="I105" s="276" t="s">
        <v>516</v>
      </c>
      <c r="J105" s="276">
        <v>120</v>
      </c>
      <c r="K105" s="287"/>
    </row>
    <row r="106" spans="2:11" ht="15" customHeight="1">
      <c r="B106" s="296"/>
      <c r="C106" s="276" t="s">
        <v>519</v>
      </c>
      <c r="D106" s="276"/>
      <c r="E106" s="276"/>
      <c r="F106" s="295" t="s">
        <v>520</v>
      </c>
      <c r="G106" s="276"/>
      <c r="H106" s="276" t="s">
        <v>553</v>
      </c>
      <c r="I106" s="276" t="s">
        <v>516</v>
      </c>
      <c r="J106" s="276">
        <v>50</v>
      </c>
      <c r="K106" s="287"/>
    </row>
    <row r="107" spans="2:11" ht="15" customHeight="1">
      <c r="B107" s="296"/>
      <c r="C107" s="276" t="s">
        <v>522</v>
      </c>
      <c r="D107" s="276"/>
      <c r="E107" s="276"/>
      <c r="F107" s="295" t="s">
        <v>514</v>
      </c>
      <c r="G107" s="276"/>
      <c r="H107" s="276" t="s">
        <v>553</v>
      </c>
      <c r="I107" s="276" t="s">
        <v>524</v>
      </c>
      <c r="J107" s="276"/>
      <c r="K107" s="287"/>
    </row>
    <row r="108" spans="2:11" ht="15" customHeight="1">
      <c r="B108" s="296"/>
      <c r="C108" s="276" t="s">
        <v>533</v>
      </c>
      <c r="D108" s="276"/>
      <c r="E108" s="276"/>
      <c r="F108" s="295" t="s">
        <v>520</v>
      </c>
      <c r="G108" s="276"/>
      <c r="H108" s="276" t="s">
        <v>553</v>
      </c>
      <c r="I108" s="276" t="s">
        <v>516</v>
      </c>
      <c r="J108" s="276">
        <v>50</v>
      </c>
      <c r="K108" s="287"/>
    </row>
    <row r="109" spans="2:11" ht="15" customHeight="1">
      <c r="B109" s="296"/>
      <c r="C109" s="276" t="s">
        <v>541</v>
      </c>
      <c r="D109" s="276"/>
      <c r="E109" s="276"/>
      <c r="F109" s="295" t="s">
        <v>520</v>
      </c>
      <c r="G109" s="276"/>
      <c r="H109" s="276" t="s">
        <v>553</v>
      </c>
      <c r="I109" s="276" t="s">
        <v>516</v>
      </c>
      <c r="J109" s="276">
        <v>50</v>
      </c>
      <c r="K109" s="287"/>
    </row>
    <row r="110" spans="2:11" ht="15" customHeight="1">
      <c r="B110" s="296"/>
      <c r="C110" s="276" t="s">
        <v>539</v>
      </c>
      <c r="D110" s="276"/>
      <c r="E110" s="276"/>
      <c r="F110" s="295" t="s">
        <v>520</v>
      </c>
      <c r="G110" s="276"/>
      <c r="H110" s="276" t="s">
        <v>553</v>
      </c>
      <c r="I110" s="276" t="s">
        <v>516</v>
      </c>
      <c r="J110" s="276">
        <v>50</v>
      </c>
      <c r="K110" s="287"/>
    </row>
    <row r="111" spans="2:11" ht="15" customHeight="1">
      <c r="B111" s="296"/>
      <c r="C111" s="276" t="s">
        <v>52</v>
      </c>
      <c r="D111" s="276"/>
      <c r="E111" s="276"/>
      <c r="F111" s="295" t="s">
        <v>514</v>
      </c>
      <c r="G111" s="276"/>
      <c r="H111" s="276" t="s">
        <v>554</v>
      </c>
      <c r="I111" s="276" t="s">
        <v>516</v>
      </c>
      <c r="J111" s="276">
        <v>20</v>
      </c>
      <c r="K111" s="287"/>
    </row>
    <row r="112" spans="2:11" ht="15" customHeight="1">
      <c r="B112" s="296"/>
      <c r="C112" s="276" t="s">
        <v>555</v>
      </c>
      <c r="D112" s="276"/>
      <c r="E112" s="276"/>
      <c r="F112" s="295" t="s">
        <v>514</v>
      </c>
      <c r="G112" s="276"/>
      <c r="H112" s="276" t="s">
        <v>556</v>
      </c>
      <c r="I112" s="276" t="s">
        <v>516</v>
      </c>
      <c r="J112" s="276">
        <v>120</v>
      </c>
      <c r="K112" s="287"/>
    </row>
    <row r="113" spans="2:11" ht="15" customHeight="1">
      <c r="B113" s="296"/>
      <c r="C113" s="276" t="s">
        <v>37</v>
      </c>
      <c r="D113" s="276"/>
      <c r="E113" s="276"/>
      <c r="F113" s="295" t="s">
        <v>514</v>
      </c>
      <c r="G113" s="276"/>
      <c r="H113" s="276" t="s">
        <v>557</v>
      </c>
      <c r="I113" s="276" t="s">
        <v>548</v>
      </c>
      <c r="J113" s="276"/>
      <c r="K113" s="287"/>
    </row>
    <row r="114" spans="2:11" ht="15" customHeight="1">
      <c r="B114" s="296"/>
      <c r="C114" s="276" t="s">
        <v>47</v>
      </c>
      <c r="D114" s="276"/>
      <c r="E114" s="276"/>
      <c r="F114" s="295" t="s">
        <v>514</v>
      </c>
      <c r="G114" s="276"/>
      <c r="H114" s="276" t="s">
        <v>558</v>
      </c>
      <c r="I114" s="276" t="s">
        <v>548</v>
      </c>
      <c r="J114" s="276"/>
      <c r="K114" s="287"/>
    </row>
    <row r="115" spans="2:11" ht="15" customHeight="1">
      <c r="B115" s="296"/>
      <c r="C115" s="276" t="s">
        <v>56</v>
      </c>
      <c r="D115" s="276"/>
      <c r="E115" s="276"/>
      <c r="F115" s="295" t="s">
        <v>514</v>
      </c>
      <c r="G115" s="276"/>
      <c r="H115" s="276" t="s">
        <v>559</v>
      </c>
      <c r="I115" s="276" t="s">
        <v>560</v>
      </c>
      <c r="J115" s="276"/>
      <c r="K115" s="287"/>
    </row>
    <row r="116" spans="2:11" ht="15" customHeight="1">
      <c r="B116" s="299"/>
      <c r="C116" s="305"/>
      <c r="D116" s="305"/>
      <c r="E116" s="305"/>
      <c r="F116" s="305"/>
      <c r="G116" s="305"/>
      <c r="H116" s="305"/>
      <c r="I116" s="305"/>
      <c r="J116" s="305"/>
      <c r="K116" s="301"/>
    </row>
    <row r="117" spans="2:11" ht="18.75" customHeight="1">
      <c r="B117" s="306"/>
      <c r="C117" s="272"/>
      <c r="D117" s="272"/>
      <c r="E117" s="272"/>
      <c r="F117" s="307"/>
      <c r="G117" s="272"/>
      <c r="H117" s="272"/>
      <c r="I117" s="272"/>
      <c r="J117" s="272"/>
      <c r="K117" s="306"/>
    </row>
    <row r="118" spans="2:11" ht="18.75" customHeight="1"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</row>
    <row r="119" spans="2:11" ht="7.5" customHeight="1">
      <c r="B119" s="308"/>
      <c r="C119" s="309"/>
      <c r="D119" s="309"/>
      <c r="E119" s="309"/>
      <c r="F119" s="309"/>
      <c r="G119" s="309"/>
      <c r="H119" s="309"/>
      <c r="I119" s="309"/>
      <c r="J119" s="309"/>
      <c r="K119" s="310"/>
    </row>
    <row r="120" spans="2:11" ht="45" customHeight="1">
      <c r="B120" s="311"/>
      <c r="C120" s="386" t="s">
        <v>561</v>
      </c>
      <c r="D120" s="386"/>
      <c r="E120" s="386"/>
      <c r="F120" s="386"/>
      <c r="G120" s="386"/>
      <c r="H120" s="386"/>
      <c r="I120" s="386"/>
      <c r="J120" s="386"/>
      <c r="K120" s="312"/>
    </row>
    <row r="121" spans="2:11" ht="17.25" customHeight="1">
      <c r="B121" s="313"/>
      <c r="C121" s="288" t="s">
        <v>508</v>
      </c>
      <c r="D121" s="288"/>
      <c r="E121" s="288"/>
      <c r="F121" s="288" t="s">
        <v>509</v>
      </c>
      <c r="G121" s="289"/>
      <c r="H121" s="288" t="s">
        <v>113</v>
      </c>
      <c r="I121" s="288" t="s">
        <v>56</v>
      </c>
      <c r="J121" s="288" t="s">
        <v>510</v>
      </c>
      <c r="K121" s="314"/>
    </row>
    <row r="122" spans="2:11" ht="17.25" customHeight="1">
      <c r="B122" s="313"/>
      <c r="C122" s="290" t="s">
        <v>511</v>
      </c>
      <c r="D122" s="290"/>
      <c r="E122" s="290"/>
      <c r="F122" s="291" t="s">
        <v>512</v>
      </c>
      <c r="G122" s="292"/>
      <c r="H122" s="290"/>
      <c r="I122" s="290"/>
      <c r="J122" s="290" t="s">
        <v>513</v>
      </c>
      <c r="K122" s="314"/>
    </row>
    <row r="123" spans="2:11" ht="5.25" customHeight="1">
      <c r="B123" s="315"/>
      <c r="C123" s="293"/>
      <c r="D123" s="293"/>
      <c r="E123" s="293"/>
      <c r="F123" s="293"/>
      <c r="G123" s="276"/>
      <c r="H123" s="293"/>
      <c r="I123" s="293"/>
      <c r="J123" s="293"/>
      <c r="K123" s="316"/>
    </row>
    <row r="124" spans="2:11" ht="15" customHeight="1">
      <c r="B124" s="315"/>
      <c r="C124" s="276" t="s">
        <v>517</v>
      </c>
      <c r="D124" s="293"/>
      <c r="E124" s="293"/>
      <c r="F124" s="295" t="s">
        <v>514</v>
      </c>
      <c r="G124" s="276"/>
      <c r="H124" s="276" t="s">
        <v>553</v>
      </c>
      <c r="I124" s="276" t="s">
        <v>516</v>
      </c>
      <c r="J124" s="276">
        <v>120</v>
      </c>
      <c r="K124" s="317"/>
    </row>
    <row r="125" spans="2:11" ht="15" customHeight="1">
      <c r="B125" s="315"/>
      <c r="C125" s="276" t="s">
        <v>562</v>
      </c>
      <c r="D125" s="276"/>
      <c r="E125" s="276"/>
      <c r="F125" s="295" t="s">
        <v>514</v>
      </c>
      <c r="G125" s="276"/>
      <c r="H125" s="276" t="s">
        <v>563</v>
      </c>
      <c r="I125" s="276" t="s">
        <v>516</v>
      </c>
      <c r="J125" s="276" t="s">
        <v>564</v>
      </c>
      <c r="K125" s="317"/>
    </row>
    <row r="126" spans="2:11" ht="15" customHeight="1">
      <c r="B126" s="315"/>
      <c r="C126" s="276" t="s">
        <v>463</v>
      </c>
      <c r="D126" s="276"/>
      <c r="E126" s="276"/>
      <c r="F126" s="295" t="s">
        <v>514</v>
      </c>
      <c r="G126" s="276"/>
      <c r="H126" s="276" t="s">
        <v>565</v>
      </c>
      <c r="I126" s="276" t="s">
        <v>516</v>
      </c>
      <c r="J126" s="276" t="s">
        <v>564</v>
      </c>
      <c r="K126" s="317"/>
    </row>
    <row r="127" spans="2:11" ht="15" customHeight="1">
      <c r="B127" s="315"/>
      <c r="C127" s="276" t="s">
        <v>525</v>
      </c>
      <c r="D127" s="276"/>
      <c r="E127" s="276"/>
      <c r="F127" s="295" t="s">
        <v>520</v>
      </c>
      <c r="G127" s="276"/>
      <c r="H127" s="276" t="s">
        <v>526</v>
      </c>
      <c r="I127" s="276" t="s">
        <v>516</v>
      </c>
      <c r="J127" s="276">
        <v>15</v>
      </c>
      <c r="K127" s="317"/>
    </row>
    <row r="128" spans="2:11" ht="15" customHeight="1">
      <c r="B128" s="315"/>
      <c r="C128" s="297" t="s">
        <v>527</v>
      </c>
      <c r="D128" s="297"/>
      <c r="E128" s="297"/>
      <c r="F128" s="298" t="s">
        <v>520</v>
      </c>
      <c r="G128" s="297"/>
      <c r="H128" s="297" t="s">
        <v>528</v>
      </c>
      <c r="I128" s="297" t="s">
        <v>516</v>
      </c>
      <c r="J128" s="297">
        <v>15</v>
      </c>
      <c r="K128" s="317"/>
    </row>
    <row r="129" spans="2:11" ht="15" customHeight="1">
      <c r="B129" s="315"/>
      <c r="C129" s="297" t="s">
        <v>529</v>
      </c>
      <c r="D129" s="297"/>
      <c r="E129" s="297"/>
      <c r="F129" s="298" t="s">
        <v>520</v>
      </c>
      <c r="G129" s="297"/>
      <c r="H129" s="297" t="s">
        <v>530</v>
      </c>
      <c r="I129" s="297" t="s">
        <v>516</v>
      </c>
      <c r="J129" s="297">
        <v>20</v>
      </c>
      <c r="K129" s="317"/>
    </row>
    <row r="130" spans="2:11" ht="15" customHeight="1">
      <c r="B130" s="315"/>
      <c r="C130" s="297" t="s">
        <v>531</v>
      </c>
      <c r="D130" s="297"/>
      <c r="E130" s="297"/>
      <c r="F130" s="298" t="s">
        <v>520</v>
      </c>
      <c r="G130" s="297"/>
      <c r="H130" s="297" t="s">
        <v>532</v>
      </c>
      <c r="I130" s="297" t="s">
        <v>516</v>
      </c>
      <c r="J130" s="297">
        <v>20</v>
      </c>
      <c r="K130" s="317"/>
    </row>
    <row r="131" spans="2:11" ht="15" customHeight="1">
      <c r="B131" s="315"/>
      <c r="C131" s="276" t="s">
        <v>519</v>
      </c>
      <c r="D131" s="276"/>
      <c r="E131" s="276"/>
      <c r="F131" s="295" t="s">
        <v>520</v>
      </c>
      <c r="G131" s="276"/>
      <c r="H131" s="276" t="s">
        <v>553</v>
      </c>
      <c r="I131" s="276" t="s">
        <v>516</v>
      </c>
      <c r="J131" s="276">
        <v>50</v>
      </c>
      <c r="K131" s="317"/>
    </row>
    <row r="132" spans="2:11" ht="15" customHeight="1">
      <c r="B132" s="315"/>
      <c r="C132" s="276" t="s">
        <v>533</v>
      </c>
      <c r="D132" s="276"/>
      <c r="E132" s="276"/>
      <c r="F132" s="295" t="s">
        <v>520</v>
      </c>
      <c r="G132" s="276"/>
      <c r="H132" s="276" t="s">
        <v>553</v>
      </c>
      <c r="I132" s="276" t="s">
        <v>516</v>
      </c>
      <c r="J132" s="276">
        <v>50</v>
      </c>
      <c r="K132" s="317"/>
    </row>
    <row r="133" spans="2:11" ht="15" customHeight="1">
      <c r="B133" s="315"/>
      <c r="C133" s="276" t="s">
        <v>539</v>
      </c>
      <c r="D133" s="276"/>
      <c r="E133" s="276"/>
      <c r="F133" s="295" t="s">
        <v>520</v>
      </c>
      <c r="G133" s="276"/>
      <c r="H133" s="276" t="s">
        <v>553</v>
      </c>
      <c r="I133" s="276" t="s">
        <v>516</v>
      </c>
      <c r="J133" s="276">
        <v>50</v>
      </c>
      <c r="K133" s="317"/>
    </row>
    <row r="134" spans="2:11" ht="15" customHeight="1">
      <c r="B134" s="315"/>
      <c r="C134" s="276" t="s">
        <v>541</v>
      </c>
      <c r="D134" s="276"/>
      <c r="E134" s="276"/>
      <c r="F134" s="295" t="s">
        <v>520</v>
      </c>
      <c r="G134" s="276"/>
      <c r="H134" s="276" t="s">
        <v>553</v>
      </c>
      <c r="I134" s="276" t="s">
        <v>516</v>
      </c>
      <c r="J134" s="276">
        <v>50</v>
      </c>
      <c r="K134" s="317"/>
    </row>
    <row r="135" spans="2:11" ht="15" customHeight="1">
      <c r="B135" s="315"/>
      <c r="C135" s="276" t="s">
        <v>118</v>
      </c>
      <c r="D135" s="276"/>
      <c r="E135" s="276"/>
      <c r="F135" s="295" t="s">
        <v>520</v>
      </c>
      <c r="G135" s="276"/>
      <c r="H135" s="276" t="s">
        <v>566</v>
      </c>
      <c r="I135" s="276" t="s">
        <v>516</v>
      </c>
      <c r="J135" s="276">
        <v>255</v>
      </c>
      <c r="K135" s="317"/>
    </row>
    <row r="136" spans="2:11" ht="15" customHeight="1">
      <c r="B136" s="315"/>
      <c r="C136" s="276" t="s">
        <v>543</v>
      </c>
      <c r="D136" s="276"/>
      <c r="E136" s="276"/>
      <c r="F136" s="295" t="s">
        <v>514</v>
      </c>
      <c r="G136" s="276"/>
      <c r="H136" s="276" t="s">
        <v>567</v>
      </c>
      <c r="I136" s="276" t="s">
        <v>545</v>
      </c>
      <c r="J136" s="276"/>
      <c r="K136" s="317"/>
    </row>
    <row r="137" spans="2:11" ht="15" customHeight="1">
      <c r="B137" s="315"/>
      <c r="C137" s="276" t="s">
        <v>546</v>
      </c>
      <c r="D137" s="276"/>
      <c r="E137" s="276"/>
      <c r="F137" s="295" t="s">
        <v>514</v>
      </c>
      <c r="G137" s="276"/>
      <c r="H137" s="276" t="s">
        <v>568</v>
      </c>
      <c r="I137" s="276" t="s">
        <v>548</v>
      </c>
      <c r="J137" s="276"/>
      <c r="K137" s="317"/>
    </row>
    <row r="138" spans="2:11" ht="15" customHeight="1">
      <c r="B138" s="315"/>
      <c r="C138" s="276" t="s">
        <v>549</v>
      </c>
      <c r="D138" s="276"/>
      <c r="E138" s="276"/>
      <c r="F138" s="295" t="s">
        <v>514</v>
      </c>
      <c r="G138" s="276"/>
      <c r="H138" s="276" t="s">
        <v>549</v>
      </c>
      <c r="I138" s="276" t="s">
        <v>548</v>
      </c>
      <c r="J138" s="276"/>
      <c r="K138" s="317"/>
    </row>
    <row r="139" spans="2:11" ht="15" customHeight="1">
      <c r="B139" s="315"/>
      <c r="C139" s="276" t="s">
        <v>37</v>
      </c>
      <c r="D139" s="276"/>
      <c r="E139" s="276"/>
      <c r="F139" s="295" t="s">
        <v>514</v>
      </c>
      <c r="G139" s="276"/>
      <c r="H139" s="276" t="s">
        <v>569</v>
      </c>
      <c r="I139" s="276" t="s">
        <v>548</v>
      </c>
      <c r="J139" s="276"/>
      <c r="K139" s="317"/>
    </row>
    <row r="140" spans="2:11" ht="15" customHeight="1">
      <c r="B140" s="315"/>
      <c r="C140" s="276" t="s">
        <v>570</v>
      </c>
      <c r="D140" s="276"/>
      <c r="E140" s="276"/>
      <c r="F140" s="295" t="s">
        <v>514</v>
      </c>
      <c r="G140" s="276"/>
      <c r="H140" s="276" t="s">
        <v>571</v>
      </c>
      <c r="I140" s="276" t="s">
        <v>548</v>
      </c>
      <c r="J140" s="276"/>
      <c r="K140" s="317"/>
    </row>
    <row r="141" spans="2:11" ht="15" customHeight="1">
      <c r="B141" s="318"/>
      <c r="C141" s="319"/>
      <c r="D141" s="319"/>
      <c r="E141" s="319"/>
      <c r="F141" s="319"/>
      <c r="G141" s="319"/>
      <c r="H141" s="319"/>
      <c r="I141" s="319"/>
      <c r="J141" s="319"/>
      <c r="K141" s="320"/>
    </row>
    <row r="142" spans="2:11" ht="18.75" customHeight="1">
      <c r="B142" s="272"/>
      <c r="C142" s="272"/>
      <c r="D142" s="272"/>
      <c r="E142" s="272"/>
      <c r="F142" s="307"/>
      <c r="G142" s="272"/>
      <c r="H142" s="272"/>
      <c r="I142" s="272"/>
      <c r="J142" s="272"/>
      <c r="K142" s="272"/>
    </row>
    <row r="143" spans="2:11" ht="18.75" customHeight="1">
      <c r="B143" s="282"/>
      <c r="C143" s="282"/>
      <c r="D143" s="282"/>
      <c r="E143" s="282"/>
      <c r="F143" s="282"/>
      <c r="G143" s="282"/>
      <c r="H143" s="282"/>
      <c r="I143" s="282"/>
      <c r="J143" s="282"/>
      <c r="K143" s="282"/>
    </row>
    <row r="144" spans="2:11" ht="7.5" customHeight="1">
      <c r="B144" s="283"/>
      <c r="C144" s="284"/>
      <c r="D144" s="284"/>
      <c r="E144" s="284"/>
      <c r="F144" s="284"/>
      <c r="G144" s="284"/>
      <c r="H144" s="284"/>
      <c r="I144" s="284"/>
      <c r="J144" s="284"/>
      <c r="K144" s="285"/>
    </row>
    <row r="145" spans="2:11" ht="45" customHeight="1">
      <c r="B145" s="286"/>
      <c r="C145" s="384" t="s">
        <v>572</v>
      </c>
      <c r="D145" s="384"/>
      <c r="E145" s="384"/>
      <c r="F145" s="384"/>
      <c r="G145" s="384"/>
      <c r="H145" s="384"/>
      <c r="I145" s="384"/>
      <c r="J145" s="384"/>
      <c r="K145" s="287"/>
    </row>
    <row r="146" spans="2:11" ht="17.25" customHeight="1">
      <c r="B146" s="286"/>
      <c r="C146" s="288" t="s">
        <v>508</v>
      </c>
      <c r="D146" s="288"/>
      <c r="E146" s="288"/>
      <c r="F146" s="288" t="s">
        <v>509</v>
      </c>
      <c r="G146" s="289"/>
      <c r="H146" s="288" t="s">
        <v>113</v>
      </c>
      <c r="I146" s="288" t="s">
        <v>56</v>
      </c>
      <c r="J146" s="288" t="s">
        <v>510</v>
      </c>
      <c r="K146" s="287"/>
    </row>
    <row r="147" spans="2:11" ht="17.25" customHeight="1">
      <c r="B147" s="286"/>
      <c r="C147" s="290" t="s">
        <v>511</v>
      </c>
      <c r="D147" s="290"/>
      <c r="E147" s="290"/>
      <c r="F147" s="291" t="s">
        <v>512</v>
      </c>
      <c r="G147" s="292"/>
      <c r="H147" s="290"/>
      <c r="I147" s="290"/>
      <c r="J147" s="290" t="s">
        <v>513</v>
      </c>
      <c r="K147" s="287"/>
    </row>
    <row r="148" spans="2:11" ht="5.25" customHeight="1">
      <c r="B148" s="296"/>
      <c r="C148" s="293"/>
      <c r="D148" s="293"/>
      <c r="E148" s="293"/>
      <c r="F148" s="293"/>
      <c r="G148" s="294"/>
      <c r="H148" s="293"/>
      <c r="I148" s="293"/>
      <c r="J148" s="293"/>
      <c r="K148" s="317"/>
    </row>
    <row r="149" spans="2:11" ht="15" customHeight="1">
      <c r="B149" s="296"/>
      <c r="C149" s="129" t="s">
        <v>517</v>
      </c>
      <c r="D149" s="276"/>
      <c r="E149" s="276"/>
      <c r="F149" s="321" t="s">
        <v>514</v>
      </c>
      <c r="G149" s="276"/>
      <c r="H149" s="129" t="s">
        <v>553</v>
      </c>
      <c r="I149" s="129" t="s">
        <v>516</v>
      </c>
      <c r="J149" s="129">
        <v>120</v>
      </c>
      <c r="K149" s="317"/>
    </row>
    <row r="150" spans="2:11" ht="15" customHeight="1">
      <c r="B150" s="296"/>
      <c r="C150" s="129" t="s">
        <v>562</v>
      </c>
      <c r="D150" s="276"/>
      <c r="E150" s="276"/>
      <c r="F150" s="321" t="s">
        <v>514</v>
      </c>
      <c r="G150" s="276"/>
      <c r="H150" s="129" t="s">
        <v>573</v>
      </c>
      <c r="I150" s="129" t="s">
        <v>516</v>
      </c>
      <c r="J150" s="129" t="s">
        <v>564</v>
      </c>
      <c r="K150" s="317"/>
    </row>
    <row r="151" spans="2:11" ht="15" customHeight="1">
      <c r="B151" s="296"/>
      <c r="C151" s="129" t="s">
        <v>463</v>
      </c>
      <c r="D151" s="276"/>
      <c r="E151" s="276"/>
      <c r="F151" s="321" t="s">
        <v>514</v>
      </c>
      <c r="G151" s="276"/>
      <c r="H151" s="129" t="s">
        <v>574</v>
      </c>
      <c r="I151" s="129" t="s">
        <v>516</v>
      </c>
      <c r="J151" s="129" t="s">
        <v>564</v>
      </c>
      <c r="K151" s="317"/>
    </row>
    <row r="152" spans="2:11" ht="15" customHeight="1">
      <c r="B152" s="296"/>
      <c r="C152" s="129" t="s">
        <v>519</v>
      </c>
      <c r="D152" s="276"/>
      <c r="E152" s="276"/>
      <c r="F152" s="321" t="s">
        <v>520</v>
      </c>
      <c r="G152" s="276"/>
      <c r="H152" s="129" t="s">
        <v>553</v>
      </c>
      <c r="I152" s="129" t="s">
        <v>516</v>
      </c>
      <c r="J152" s="129">
        <v>50</v>
      </c>
      <c r="K152" s="317"/>
    </row>
    <row r="153" spans="2:11" ht="15" customHeight="1">
      <c r="B153" s="296"/>
      <c r="C153" s="129" t="s">
        <v>522</v>
      </c>
      <c r="D153" s="276"/>
      <c r="E153" s="276"/>
      <c r="F153" s="321" t="s">
        <v>514</v>
      </c>
      <c r="G153" s="276"/>
      <c r="H153" s="129" t="s">
        <v>553</v>
      </c>
      <c r="I153" s="129" t="s">
        <v>524</v>
      </c>
      <c r="J153" s="129"/>
      <c r="K153" s="317"/>
    </row>
    <row r="154" spans="2:11" ht="15" customHeight="1">
      <c r="B154" s="296"/>
      <c r="C154" s="129" t="s">
        <v>533</v>
      </c>
      <c r="D154" s="276"/>
      <c r="E154" s="276"/>
      <c r="F154" s="321" t="s">
        <v>520</v>
      </c>
      <c r="G154" s="276"/>
      <c r="H154" s="129" t="s">
        <v>553</v>
      </c>
      <c r="I154" s="129" t="s">
        <v>516</v>
      </c>
      <c r="J154" s="129">
        <v>50</v>
      </c>
      <c r="K154" s="317"/>
    </row>
    <row r="155" spans="2:11" ht="15" customHeight="1">
      <c r="B155" s="296"/>
      <c r="C155" s="129" t="s">
        <v>541</v>
      </c>
      <c r="D155" s="276"/>
      <c r="E155" s="276"/>
      <c r="F155" s="321" t="s">
        <v>520</v>
      </c>
      <c r="G155" s="276"/>
      <c r="H155" s="129" t="s">
        <v>553</v>
      </c>
      <c r="I155" s="129" t="s">
        <v>516</v>
      </c>
      <c r="J155" s="129">
        <v>50</v>
      </c>
      <c r="K155" s="317"/>
    </row>
    <row r="156" spans="2:11" ht="15" customHeight="1">
      <c r="B156" s="296"/>
      <c r="C156" s="129" t="s">
        <v>539</v>
      </c>
      <c r="D156" s="276"/>
      <c r="E156" s="276"/>
      <c r="F156" s="321" t="s">
        <v>520</v>
      </c>
      <c r="G156" s="276"/>
      <c r="H156" s="129" t="s">
        <v>553</v>
      </c>
      <c r="I156" s="129" t="s">
        <v>516</v>
      </c>
      <c r="J156" s="129">
        <v>50</v>
      </c>
      <c r="K156" s="317"/>
    </row>
    <row r="157" spans="2:11" ht="15" customHeight="1">
      <c r="B157" s="296"/>
      <c r="C157" s="129" t="s">
        <v>94</v>
      </c>
      <c r="D157" s="276"/>
      <c r="E157" s="276"/>
      <c r="F157" s="321" t="s">
        <v>514</v>
      </c>
      <c r="G157" s="276"/>
      <c r="H157" s="129" t="s">
        <v>575</v>
      </c>
      <c r="I157" s="129" t="s">
        <v>516</v>
      </c>
      <c r="J157" s="129" t="s">
        <v>576</v>
      </c>
      <c r="K157" s="317"/>
    </row>
    <row r="158" spans="2:11" ht="15" customHeight="1">
      <c r="B158" s="296"/>
      <c r="C158" s="129" t="s">
        <v>577</v>
      </c>
      <c r="D158" s="276"/>
      <c r="E158" s="276"/>
      <c r="F158" s="321" t="s">
        <v>514</v>
      </c>
      <c r="G158" s="276"/>
      <c r="H158" s="129" t="s">
        <v>578</v>
      </c>
      <c r="I158" s="129" t="s">
        <v>548</v>
      </c>
      <c r="J158" s="129"/>
      <c r="K158" s="317"/>
    </row>
    <row r="159" spans="2:11" ht="15" customHeight="1">
      <c r="B159" s="322"/>
      <c r="C159" s="305"/>
      <c r="D159" s="305"/>
      <c r="E159" s="305"/>
      <c r="F159" s="305"/>
      <c r="G159" s="305"/>
      <c r="H159" s="305"/>
      <c r="I159" s="305"/>
      <c r="J159" s="305"/>
      <c r="K159" s="323"/>
    </row>
    <row r="160" spans="2:11" ht="18.75" customHeight="1">
      <c r="B160" s="272"/>
      <c r="C160" s="276"/>
      <c r="D160" s="276"/>
      <c r="E160" s="276"/>
      <c r="F160" s="295"/>
      <c r="G160" s="276"/>
      <c r="H160" s="276"/>
      <c r="I160" s="276"/>
      <c r="J160" s="276"/>
      <c r="K160" s="272"/>
    </row>
    <row r="161" spans="2:11" ht="18.75" customHeight="1">
      <c r="B161" s="282"/>
      <c r="C161" s="282"/>
      <c r="D161" s="282"/>
      <c r="E161" s="282"/>
      <c r="F161" s="282"/>
      <c r="G161" s="282"/>
      <c r="H161" s="282"/>
      <c r="I161" s="282"/>
      <c r="J161" s="282"/>
      <c r="K161" s="282"/>
    </row>
    <row r="162" spans="2:11" ht="7.5" customHeight="1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spans="2:11" ht="45" customHeight="1">
      <c r="B163" s="267"/>
      <c r="C163" s="386" t="s">
        <v>579</v>
      </c>
      <c r="D163" s="386"/>
      <c r="E163" s="386"/>
      <c r="F163" s="386"/>
      <c r="G163" s="386"/>
      <c r="H163" s="386"/>
      <c r="I163" s="386"/>
      <c r="J163" s="386"/>
      <c r="K163" s="268"/>
    </row>
    <row r="164" spans="2:11" ht="17.25" customHeight="1">
      <c r="B164" s="267"/>
      <c r="C164" s="288" t="s">
        <v>508</v>
      </c>
      <c r="D164" s="288"/>
      <c r="E164" s="288"/>
      <c r="F164" s="288" t="s">
        <v>509</v>
      </c>
      <c r="G164" s="324"/>
      <c r="H164" s="325" t="s">
        <v>113</v>
      </c>
      <c r="I164" s="325" t="s">
        <v>56</v>
      </c>
      <c r="J164" s="288" t="s">
        <v>510</v>
      </c>
      <c r="K164" s="268"/>
    </row>
    <row r="165" spans="2:11" ht="17.25" customHeight="1">
      <c r="B165" s="269"/>
      <c r="C165" s="290" t="s">
        <v>511</v>
      </c>
      <c r="D165" s="290"/>
      <c r="E165" s="290"/>
      <c r="F165" s="291" t="s">
        <v>512</v>
      </c>
      <c r="G165" s="326"/>
      <c r="H165" s="327"/>
      <c r="I165" s="327"/>
      <c r="J165" s="290" t="s">
        <v>513</v>
      </c>
      <c r="K165" s="270"/>
    </row>
    <row r="166" spans="2:11" ht="5.25" customHeight="1">
      <c r="B166" s="296"/>
      <c r="C166" s="293"/>
      <c r="D166" s="293"/>
      <c r="E166" s="293"/>
      <c r="F166" s="293"/>
      <c r="G166" s="294"/>
      <c r="H166" s="293"/>
      <c r="I166" s="293"/>
      <c r="J166" s="293"/>
      <c r="K166" s="317"/>
    </row>
    <row r="167" spans="2:11" ht="15" customHeight="1">
      <c r="B167" s="296"/>
      <c r="C167" s="276" t="s">
        <v>517</v>
      </c>
      <c r="D167" s="276"/>
      <c r="E167" s="276"/>
      <c r="F167" s="295" t="s">
        <v>514</v>
      </c>
      <c r="G167" s="276"/>
      <c r="H167" s="276" t="s">
        <v>553</v>
      </c>
      <c r="I167" s="276" t="s">
        <v>516</v>
      </c>
      <c r="J167" s="276">
        <v>120</v>
      </c>
      <c r="K167" s="317"/>
    </row>
    <row r="168" spans="2:11" ht="15" customHeight="1">
      <c r="B168" s="296"/>
      <c r="C168" s="276" t="s">
        <v>562</v>
      </c>
      <c r="D168" s="276"/>
      <c r="E168" s="276"/>
      <c r="F168" s="295" t="s">
        <v>514</v>
      </c>
      <c r="G168" s="276"/>
      <c r="H168" s="276" t="s">
        <v>563</v>
      </c>
      <c r="I168" s="276" t="s">
        <v>516</v>
      </c>
      <c r="J168" s="276" t="s">
        <v>564</v>
      </c>
      <c r="K168" s="317"/>
    </row>
    <row r="169" spans="2:11" ht="15" customHeight="1">
      <c r="B169" s="296"/>
      <c r="C169" s="276" t="s">
        <v>463</v>
      </c>
      <c r="D169" s="276"/>
      <c r="E169" s="276"/>
      <c r="F169" s="295" t="s">
        <v>514</v>
      </c>
      <c r="G169" s="276"/>
      <c r="H169" s="276" t="s">
        <v>580</v>
      </c>
      <c r="I169" s="276" t="s">
        <v>516</v>
      </c>
      <c r="J169" s="276" t="s">
        <v>564</v>
      </c>
      <c r="K169" s="317"/>
    </row>
    <row r="170" spans="2:11" ht="15" customHeight="1">
      <c r="B170" s="296"/>
      <c r="C170" s="276" t="s">
        <v>519</v>
      </c>
      <c r="D170" s="276"/>
      <c r="E170" s="276"/>
      <c r="F170" s="295" t="s">
        <v>520</v>
      </c>
      <c r="G170" s="276"/>
      <c r="H170" s="276" t="s">
        <v>580</v>
      </c>
      <c r="I170" s="276" t="s">
        <v>516</v>
      </c>
      <c r="J170" s="276">
        <v>50</v>
      </c>
      <c r="K170" s="317"/>
    </row>
    <row r="171" spans="2:11" ht="15" customHeight="1">
      <c r="B171" s="296"/>
      <c r="C171" s="276" t="s">
        <v>522</v>
      </c>
      <c r="D171" s="276"/>
      <c r="E171" s="276"/>
      <c r="F171" s="295" t="s">
        <v>514</v>
      </c>
      <c r="G171" s="276"/>
      <c r="H171" s="276" t="s">
        <v>580</v>
      </c>
      <c r="I171" s="276" t="s">
        <v>524</v>
      </c>
      <c r="J171" s="276"/>
      <c r="K171" s="317"/>
    </row>
    <row r="172" spans="2:11" ht="15" customHeight="1">
      <c r="B172" s="296"/>
      <c r="C172" s="276" t="s">
        <v>533</v>
      </c>
      <c r="D172" s="276"/>
      <c r="E172" s="276"/>
      <c r="F172" s="295" t="s">
        <v>520</v>
      </c>
      <c r="G172" s="276"/>
      <c r="H172" s="276" t="s">
        <v>580</v>
      </c>
      <c r="I172" s="276" t="s">
        <v>516</v>
      </c>
      <c r="J172" s="276">
        <v>50</v>
      </c>
      <c r="K172" s="317"/>
    </row>
    <row r="173" spans="2:11" ht="15" customHeight="1">
      <c r="B173" s="296"/>
      <c r="C173" s="276" t="s">
        <v>541</v>
      </c>
      <c r="D173" s="276"/>
      <c r="E173" s="276"/>
      <c r="F173" s="295" t="s">
        <v>520</v>
      </c>
      <c r="G173" s="276"/>
      <c r="H173" s="276" t="s">
        <v>580</v>
      </c>
      <c r="I173" s="276" t="s">
        <v>516</v>
      </c>
      <c r="J173" s="276">
        <v>50</v>
      </c>
      <c r="K173" s="317"/>
    </row>
    <row r="174" spans="2:11" ht="15" customHeight="1">
      <c r="B174" s="296"/>
      <c r="C174" s="276" t="s">
        <v>539</v>
      </c>
      <c r="D174" s="276"/>
      <c r="E174" s="276"/>
      <c r="F174" s="295" t="s">
        <v>520</v>
      </c>
      <c r="G174" s="276"/>
      <c r="H174" s="276" t="s">
        <v>580</v>
      </c>
      <c r="I174" s="276" t="s">
        <v>516</v>
      </c>
      <c r="J174" s="276">
        <v>50</v>
      </c>
      <c r="K174" s="317"/>
    </row>
    <row r="175" spans="2:11" ht="15" customHeight="1">
      <c r="B175" s="296"/>
      <c r="C175" s="276" t="s">
        <v>112</v>
      </c>
      <c r="D175" s="276"/>
      <c r="E175" s="276"/>
      <c r="F175" s="295" t="s">
        <v>514</v>
      </c>
      <c r="G175" s="276"/>
      <c r="H175" s="276" t="s">
        <v>581</v>
      </c>
      <c r="I175" s="276" t="s">
        <v>582</v>
      </c>
      <c r="J175" s="276"/>
      <c r="K175" s="317"/>
    </row>
    <row r="176" spans="2:11" ht="15" customHeight="1">
      <c r="B176" s="296"/>
      <c r="C176" s="276" t="s">
        <v>56</v>
      </c>
      <c r="D176" s="276"/>
      <c r="E176" s="276"/>
      <c r="F176" s="295" t="s">
        <v>514</v>
      </c>
      <c r="G176" s="276"/>
      <c r="H176" s="276" t="s">
        <v>583</v>
      </c>
      <c r="I176" s="276" t="s">
        <v>584</v>
      </c>
      <c r="J176" s="276">
        <v>1</v>
      </c>
      <c r="K176" s="317"/>
    </row>
    <row r="177" spans="2:11" ht="15" customHeight="1">
      <c r="B177" s="296"/>
      <c r="C177" s="276" t="s">
        <v>52</v>
      </c>
      <c r="D177" s="276"/>
      <c r="E177" s="276"/>
      <c r="F177" s="295" t="s">
        <v>514</v>
      </c>
      <c r="G177" s="276"/>
      <c r="H177" s="276" t="s">
        <v>585</v>
      </c>
      <c r="I177" s="276" t="s">
        <v>516</v>
      </c>
      <c r="J177" s="276">
        <v>20</v>
      </c>
      <c r="K177" s="317"/>
    </row>
    <row r="178" spans="2:11" ht="15" customHeight="1">
      <c r="B178" s="296"/>
      <c r="C178" s="276" t="s">
        <v>113</v>
      </c>
      <c r="D178" s="276"/>
      <c r="E178" s="276"/>
      <c r="F178" s="295" t="s">
        <v>514</v>
      </c>
      <c r="G178" s="276"/>
      <c r="H178" s="276" t="s">
        <v>586</v>
      </c>
      <c r="I178" s="276" t="s">
        <v>516</v>
      </c>
      <c r="J178" s="276">
        <v>255</v>
      </c>
      <c r="K178" s="317"/>
    </row>
    <row r="179" spans="2:11" ht="15" customHeight="1">
      <c r="B179" s="296"/>
      <c r="C179" s="276" t="s">
        <v>114</v>
      </c>
      <c r="D179" s="276"/>
      <c r="E179" s="276"/>
      <c r="F179" s="295" t="s">
        <v>514</v>
      </c>
      <c r="G179" s="276"/>
      <c r="H179" s="276" t="s">
        <v>479</v>
      </c>
      <c r="I179" s="276" t="s">
        <v>516</v>
      </c>
      <c r="J179" s="276">
        <v>10</v>
      </c>
      <c r="K179" s="317"/>
    </row>
    <row r="180" spans="2:11" ht="15" customHeight="1">
      <c r="B180" s="296"/>
      <c r="C180" s="276" t="s">
        <v>115</v>
      </c>
      <c r="D180" s="276"/>
      <c r="E180" s="276"/>
      <c r="F180" s="295" t="s">
        <v>514</v>
      </c>
      <c r="G180" s="276"/>
      <c r="H180" s="276" t="s">
        <v>587</v>
      </c>
      <c r="I180" s="276" t="s">
        <v>548</v>
      </c>
      <c r="J180" s="276"/>
      <c r="K180" s="317"/>
    </row>
    <row r="181" spans="2:11" ht="15" customHeight="1">
      <c r="B181" s="296"/>
      <c r="C181" s="276" t="s">
        <v>588</v>
      </c>
      <c r="D181" s="276"/>
      <c r="E181" s="276"/>
      <c r="F181" s="295" t="s">
        <v>514</v>
      </c>
      <c r="G181" s="276"/>
      <c r="H181" s="276" t="s">
        <v>589</v>
      </c>
      <c r="I181" s="276" t="s">
        <v>548</v>
      </c>
      <c r="J181" s="276"/>
      <c r="K181" s="317"/>
    </row>
    <row r="182" spans="2:11" ht="15" customHeight="1">
      <c r="B182" s="296"/>
      <c r="C182" s="276" t="s">
        <v>577</v>
      </c>
      <c r="D182" s="276"/>
      <c r="E182" s="276"/>
      <c r="F182" s="295" t="s">
        <v>514</v>
      </c>
      <c r="G182" s="276"/>
      <c r="H182" s="276" t="s">
        <v>590</v>
      </c>
      <c r="I182" s="276" t="s">
        <v>548</v>
      </c>
      <c r="J182" s="276"/>
      <c r="K182" s="317"/>
    </row>
    <row r="183" spans="2:11" ht="15" customHeight="1">
      <c r="B183" s="296"/>
      <c r="C183" s="276" t="s">
        <v>117</v>
      </c>
      <c r="D183" s="276"/>
      <c r="E183" s="276"/>
      <c r="F183" s="295" t="s">
        <v>520</v>
      </c>
      <c r="G183" s="276"/>
      <c r="H183" s="276" t="s">
        <v>591</v>
      </c>
      <c r="I183" s="276" t="s">
        <v>516</v>
      </c>
      <c r="J183" s="276">
        <v>50</v>
      </c>
      <c r="K183" s="317"/>
    </row>
    <row r="184" spans="2:11" ht="15" customHeight="1">
      <c r="B184" s="296"/>
      <c r="C184" s="276" t="s">
        <v>592</v>
      </c>
      <c r="D184" s="276"/>
      <c r="E184" s="276"/>
      <c r="F184" s="295" t="s">
        <v>520</v>
      </c>
      <c r="G184" s="276"/>
      <c r="H184" s="276" t="s">
        <v>593</v>
      </c>
      <c r="I184" s="276" t="s">
        <v>594</v>
      </c>
      <c r="J184" s="276"/>
      <c r="K184" s="317"/>
    </row>
    <row r="185" spans="2:11" ht="15" customHeight="1">
      <c r="B185" s="296"/>
      <c r="C185" s="276" t="s">
        <v>595</v>
      </c>
      <c r="D185" s="276"/>
      <c r="E185" s="276"/>
      <c r="F185" s="295" t="s">
        <v>520</v>
      </c>
      <c r="G185" s="276"/>
      <c r="H185" s="276" t="s">
        <v>596</v>
      </c>
      <c r="I185" s="276" t="s">
        <v>594</v>
      </c>
      <c r="J185" s="276"/>
      <c r="K185" s="317"/>
    </row>
    <row r="186" spans="2:11" ht="15" customHeight="1">
      <c r="B186" s="296"/>
      <c r="C186" s="276" t="s">
        <v>597</v>
      </c>
      <c r="D186" s="276"/>
      <c r="E186" s="276"/>
      <c r="F186" s="295" t="s">
        <v>520</v>
      </c>
      <c r="G186" s="276"/>
      <c r="H186" s="276" t="s">
        <v>598</v>
      </c>
      <c r="I186" s="276" t="s">
        <v>594</v>
      </c>
      <c r="J186" s="276"/>
      <c r="K186" s="317"/>
    </row>
    <row r="187" spans="2:11" ht="15" customHeight="1">
      <c r="B187" s="296"/>
      <c r="C187" s="328" t="s">
        <v>599</v>
      </c>
      <c r="D187" s="276"/>
      <c r="E187" s="276"/>
      <c r="F187" s="295" t="s">
        <v>520</v>
      </c>
      <c r="G187" s="276"/>
      <c r="H187" s="276" t="s">
        <v>600</v>
      </c>
      <c r="I187" s="276" t="s">
        <v>601</v>
      </c>
      <c r="J187" s="329" t="s">
        <v>602</v>
      </c>
      <c r="K187" s="317"/>
    </row>
    <row r="188" spans="2:11" ht="15" customHeight="1">
      <c r="B188" s="296"/>
      <c r="C188" s="281" t="s">
        <v>41</v>
      </c>
      <c r="D188" s="276"/>
      <c r="E188" s="276"/>
      <c r="F188" s="295" t="s">
        <v>514</v>
      </c>
      <c r="G188" s="276"/>
      <c r="H188" s="272" t="s">
        <v>603</v>
      </c>
      <c r="I188" s="276" t="s">
        <v>604</v>
      </c>
      <c r="J188" s="276"/>
      <c r="K188" s="317"/>
    </row>
    <row r="189" spans="2:11" ht="15" customHeight="1">
      <c r="B189" s="296"/>
      <c r="C189" s="281" t="s">
        <v>605</v>
      </c>
      <c r="D189" s="276"/>
      <c r="E189" s="276"/>
      <c r="F189" s="295" t="s">
        <v>514</v>
      </c>
      <c r="G189" s="276"/>
      <c r="H189" s="276" t="s">
        <v>606</v>
      </c>
      <c r="I189" s="276" t="s">
        <v>548</v>
      </c>
      <c r="J189" s="276"/>
      <c r="K189" s="317"/>
    </row>
    <row r="190" spans="2:11" ht="15" customHeight="1">
      <c r="B190" s="296"/>
      <c r="C190" s="281" t="s">
        <v>607</v>
      </c>
      <c r="D190" s="276"/>
      <c r="E190" s="276"/>
      <c r="F190" s="295" t="s">
        <v>514</v>
      </c>
      <c r="G190" s="276"/>
      <c r="H190" s="276" t="s">
        <v>608</v>
      </c>
      <c r="I190" s="276" t="s">
        <v>548</v>
      </c>
      <c r="J190" s="276"/>
      <c r="K190" s="317"/>
    </row>
    <row r="191" spans="2:11" ht="15" customHeight="1">
      <c r="B191" s="296"/>
      <c r="C191" s="281" t="s">
        <v>609</v>
      </c>
      <c r="D191" s="276"/>
      <c r="E191" s="276"/>
      <c r="F191" s="295" t="s">
        <v>520</v>
      </c>
      <c r="G191" s="276"/>
      <c r="H191" s="276" t="s">
        <v>610</v>
      </c>
      <c r="I191" s="276" t="s">
        <v>548</v>
      </c>
      <c r="J191" s="276"/>
      <c r="K191" s="317"/>
    </row>
    <row r="192" spans="2:11" ht="15" customHeight="1">
      <c r="B192" s="322"/>
      <c r="C192" s="330"/>
      <c r="D192" s="305"/>
      <c r="E192" s="305"/>
      <c r="F192" s="305"/>
      <c r="G192" s="305"/>
      <c r="H192" s="305"/>
      <c r="I192" s="305"/>
      <c r="J192" s="305"/>
      <c r="K192" s="323"/>
    </row>
    <row r="193" spans="2:11" ht="18.75" customHeight="1">
      <c r="B193" s="272"/>
      <c r="C193" s="276"/>
      <c r="D193" s="276"/>
      <c r="E193" s="276"/>
      <c r="F193" s="295"/>
      <c r="G193" s="276"/>
      <c r="H193" s="276"/>
      <c r="I193" s="276"/>
      <c r="J193" s="276"/>
      <c r="K193" s="272"/>
    </row>
    <row r="194" spans="2:11" ht="18.75" customHeight="1">
      <c r="B194" s="272"/>
      <c r="C194" s="276"/>
      <c r="D194" s="276"/>
      <c r="E194" s="276"/>
      <c r="F194" s="295"/>
      <c r="G194" s="276"/>
      <c r="H194" s="276"/>
      <c r="I194" s="276"/>
      <c r="J194" s="276"/>
      <c r="K194" s="272"/>
    </row>
    <row r="195" spans="2:11" ht="18.75" customHeight="1">
      <c r="B195" s="282"/>
      <c r="C195" s="282"/>
      <c r="D195" s="282"/>
      <c r="E195" s="282"/>
      <c r="F195" s="282"/>
      <c r="G195" s="282"/>
      <c r="H195" s="282"/>
      <c r="I195" s="282"/>
      <c r="J195" s="282"/>
      <c r="K195" s="282"/>
    </row>
    <row r="196" spans="2:11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spans="2:11" ht="21">
      <c r="B197" s="267"/>
      <c r="C197" s="386" t="s">
        <v>611</v>
      </c>
      <c r="D197" s="386"/>
      <c r="E197" s="386"/>
      <c r="F197" s="386"/>
      <c r="G197" s="386"/>
      <c r="H197" s="386"/>
      <c r="I197" s="386"/>
      <c r="J197" s="386"/>
      <c r="K197" s="268"/>
    </row>
    <row r="198" spans="2:11" ht="25.5" customHeight="1">
      <c r="B198" s="267"/>
      <c r="C198" s="128" t="s">
        <v>612</v>
      </c>
      <c r="D198" s="128"/>
      <c r="E198" s="128"/>
      <c r="F198" s="128" t="s">
        <v>613</v>
      </c>
      <c r="G198" s="331"/>
      <c r="H198" s="385" t="s">
        <v>614</v>
      </c>
      <c r="I198" s="385"/>
      <c r="J198" s="385"/>
      <c r="K198" s="268"/>
    </row>
    <row r="199" spans="2:11" ht="5.25" customHeight="1">
      <c r="B199" s="296"/>
      <c r="C199" s="293"/>
      <c r="D199" s="293"/>
      <c r="E199" s="293"/>
      <c r="F199" s="293"/>
      <c r="G199" s="276"/>
      <c r="H199" s="293"/>
      <c r="I199" s="293"/>
      <c r="J199" s="293"/>
      <c r="K199" s="317"/>
    </row>
    <row r="200" spans="2:11" ht="15" customHeight="1">
      <c r="B200" s="296"/>
      <c r="C200" s="276" t="s">
        <v>604</v>
      </c>
      <c r="D200" s="276"/>
      <c r="E200" s="276"/>
      <c r="F200" s="295" t="s">
        <v>42</v>
      </c>
      <c r="G200" s="276"/>
      <c r="H200" s="381" t="s">
        <v>615</v>
      </c>
      <c r="I200" s="381"/>
      <c r="J200" s="381"/>
      <c r="K200" s="317"/>
    </row>
    <row r="201" spans="2:11" ht="15" customHeight="1">
      <c r="B201" s="296"/>
      <c r="C201" s="302"/>
      <c r="D201" s="276"/>
      <c r="E201" s="276"/>
      <c r="F201" s="295" t="s">
        <v>43</v>
      </c>
      <c r="G201" s="276"/>
      <c r="H201" s="381" t="s">
        <v>616</v>
      </c>
      <c r="I201" s="381"/>
      <c r="J201" s="381"/>
      <c r="K201" s="317"/>
    </row>
    <row r="202" spans="2:11" ht="15" customHeight="1">
      <c r="B202" s="296"/>
      <c r="C202" s="302"/>
      <c r="D202" s="276"/>
      <c r="E202" s="276"/>
      <c r="F202" s="295" t="s">
        <v>46</v>
      </c>
      <c r="G202" s="276"/>
      <c r="H202" s="381" t="s">
        <v>617</v>
      </c>
      <c r="I202" s="381"/>
      <c r="J202" s="381"/>
      <c r="K202" s="317"/>
    </row>
    <row r="203" spans="2:11" ht="15" customHeight="1">
      <c r="B203" s="296"/>
      <c r="C203" s="276"/>
      <c r="D203" s="276"/>
      <c r="E203" s="276"/>
      <c r="F203" s="295" t="s">
        <v>44</v>
      </c>
      <c r="G203" s="276"/>
      <c r="H203" s="381" t="s">
        <v>618</v>
      </c>
      <c r="I203" s="381"/>
      <c r="J203" s="381"/>
      <c r="K203" s="317"/>
    </row>
    <row r="204" spans="2:11" ht="15" customHeight="1">
      <c r="B204" s="296"/>
      <c r="C204" s="276"/>
      <c r="D204" s="276"/>
      <c r="E204" s="276"/>
      <c r="F204" s="295" t="s">
        <v>45</v>
      </c>
      <c r="G204" s="276"/>
      <c r="H204" s="381" t="s">
        <v>619</v>
      </c>
      <c r="I204" s="381"/>
      <c r="J204" s="381"/>
      <c r="K204" s="317"/>
    </row>
    <row r="205" spans="2:11" ht="15" customHeight="1">
      <c r="B205" s="296"/>
      <c r="C205" s="276"/>
      <c r="D205" s="276"/>
      <c r="E205" s="276"/>
      <c r="F205" s="295"/>
      <c r="G205" s="276"/>
      <c r="H205" s="276"/>
      <c r="I205" s="276"/>
      <c r="J205" s="276"/>
      <c r="K205" s="317"/>
    </row>
    <row r="206" spans="2:11" ht="15" customHeight="1">
      <c r="B206" s="296"/>
      <c r="C206" s="276" t="s">
        <v>560</v>
      </c>
      <c r="D206" s="276"/>
      <c r="E206" s="276"/>
      <c r="F206" s="295" t="s">
        <v>75</v>
      </c>
      <c r="G206" s="276"/>
      <c r="H206" s="381" t="s">
        <v>620</v>
      </c>
      <c r="I206" s="381"/>
      <c r="J206" s="381"/>
      <c r="K206" s="317"/>
    </row>
    <row r="207" spans="2:11" ht="15" customHeight="1">
      <c r="B207" s="296"/>
      <c r="C207" s="302"/>
      <c r="D207" s="276"/>
      <c r="E207" s="276"/>
      <c r="F207" s="295" t="s">
        <v>457</v>
      </c>
      <c r="G207" s="276"/>
      <c r="H207" s="381" t="s">
        <v>458</v>
      </c>
      <c r="I207" s="381"/>
      <c r="J207" s="381"/>
      <c r="K207" s="317"/>
    </row>
    <row r="208" spans="2:11" ht="15" customHeight="1">
      <c r="B208" s="296"/>
      <c r="C208" s="276"/>
      <c r="D208" s="276"/>
      <c r="E208" s="276"/>
      <c r="F208" s="295" t="s">
        <v>455</v>
      </c>
      <c r="G208" s="276"/>
      <c r="H208" s="381" t="s">
        <v>621</v>
      </c>
      <c r="I208" s="381"/>
      <c r="J208" s="381"/>
      <c r="K208" s="317"/>
    </row>
    <row r="209" spans="2:11" ht="15" customHeight="1">
      <c r="B209" s="332"/>
      <c r="C209" s="302"/>
      <c r="D209" s="302"/>
      <c r="E209" s="302"/>
      <c r="F209" s="295" t="s">
        <v>459</v>
      </c>
      <c r="G209" s="281"/>
      <c r="H209" s="382" t="s">
        <v>460</v>
      </c>
      <c r="I209" s="382"/>
      <c r="J209" s="382"/>
      <c r="K209" s="333"/>
    </row>
    <row r="210" spans="2:11" ht="15" customHeight="1">
      <c r="B210" s="332"/>
      <c r="C210" s="302"/>
      <c r="D210" s="302"/>
      <c r="E210" s="302"/>
      <c r="F210" s="295" t="s">
        <v>461</v>
      </c>
      <c r="G210" s="281"/>
      <c r="H210" s="382" t="s">
        <v>622</v>
      </c>
      <c r="I210" s="382"/>
      <c r="J210" s="382"/>
      <c r="K210" s="333"/>
    </row>
    <row r="211" spans="2:11" ht="15" customHeight="1">
      <c r="B211" s="332"/>
      <c r="C211" s="302"/>
      <c r="D211" s="302"/>
      <c r="E211" s="302"/>
      <c r="F211" s="334"/>
      <c r="G211" s="281"/>
      <c r="H211" s="335"/>
      <c r="I211" s="335"/>
      <c r="J211" s="335"/>
      <c r="K211" s="333"/>
    </row>
    <row r="212" spans="2:11" ht="15" customHeight="1">
      <c r="B212" s="332"/>
      <c r="C212" s="276" t="s">
        <v>584</v>
      </c>
      <c r="D212" s="302"/>
      <c r="E212" s="302"/>
      <c r="F212" s="295">
        <v>1</v>
      </c>
      <c r="G212" s="281"/>
      <c r="H212" s="382" t="s">
        <v>623</v>
      </c>
      <c r="I212" s="382"/>
      <c r="J212" s="382"/>
      <c r="K212" s="333"/>
    </row>
    <row r="213" spans="2:11" ht="15" customHeight="1">
      <c r="B213" s="332"/>
      <c r="C213" s="302"/>
      <c r="D213" s="302"/>
      <c r="E213" s="302"/>
      <c r="F213" s="295">
        <v>2</v>
      </c>
      <c r="G213" s="281"/>
      <c r="H213" s="382" t="s">
        <v>624</v>
      </c>
      <c r="I213" s="382"/>
      <c r="J213" s="382"/>
      <c r="K213" s="333"/>
    </row>
    <row r="214" spans="2:11" ht="15" customHeight="1">
      <c r="B214" s="332"/>
      <c r="C214" s="302"/>
      <c r="D214" s="302"/>
      <c r="E214" s="302"/>
      <c r="F214" s="295">
        <v>3</v>
      </c>
      <c r="G214" s="281"/>
      <c r="H214" s="382" t="s">
        <v>625</v>
      </c>
      <c r="I214" s="382"/>
      <c r="J214" s="382"/>
      <c r="K214" s="333"/>
    </row>
    <row r="215" spans="2:11" ht="15" customHeight="1">
      <c r="B215" s="332"/>
      <c r="C215" s="302"/>
      <c r="D215" s="302"/>
      <c r="E215" s="302"/>
      <c r="F215" s="295">
        <v>4</v>
      </c>
      <c r="G215" s="281"/>
      <c r="H215" s="382" t="s">
        <v>626</v>
      </c>
      <c r="I215" s="382"/>
      <c r="J215" s="382"/>
      <c r="K215" s="333"/>
    </row>
    <row r="216" spans="2:11" ht="12.75" customHeight="1">
      <c r="B216" s="336"/>
      <c r="C216" s="337"/>
      <c r="D216" s="337"/>
      <c r="E216" s="337"/>
      <c r="F216" s="337"/>
      <c r="G216" s="337"/>
      <c r="H216" s="337"/>
      <c r="I216" s="337"/>
      <c r="J216" s="337"/>
      <c r="K216" s="338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C50:J50"/>
    <mergeCell ref="G38:J38"/>
    <mergeCell ref="G39:J39"/>
    <mergeCell ref="G40:J40"/>
    <mergeCell ref="G41:J41"/>
    <mergeCell ref="G42:J42"/>
    <mergeCell ref="G43:J43"/>
    <mergeCell ref="D45:J45"/>
    <mergeCell ref="C52:J52"/>
    <mergeCell ref="C53:J53"/>
    <mergeCell ref="C55:J55"/>
    <mergeCell ref="D56:J56"/>
    <mergeCell ref="D58:J58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</mergeCells>
  <phoneticPr fontId="49" type="noConversion"/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AHOLSPRISAL - REKONSTRUKC...</vt:lpstr>
      <vt:lpstr>Pokyny pro vyplnění</vt:lpstr>
      <vt:lpstr>'AHOLSPRISAL - REKONSTRUKC...'!Názvy_tisku</vt:lpstr>
      <vt:lpstr>'Rekapitulace stavby'!Názvy_tisku</vt:lpstr>
      <vt:lpstr>'AHOLSPRISAL - REKONSTRUKC...'!Oblast_tisku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Marie-PC\Marie</dc:creator>
  <cp:lastModifiedBy>Marie</cp:lastModifiedBy>
  <dcterms:created xsi:type="dcterms:W3CDTF">2017-07-24T19:13:30Z</dcterms:created>
  <dcterms:modified xsi:type="dcterms:W3CDTF">2017-07-24T19:13:33Z</dcterms:modified>
</cp:coreProperties>
</file>